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8a12ef995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648d16d51b241f8"/>
    <x:sheet xmlns:r="http://schemas.openxmlformats.org/officeDocument/2006/relationships" name="Annual cash flow" sheetId="2" r:id="R51e5da4a06d14023"/>
    <x:sheet xmlns:r="http://schemas.openxmlformats.org/officeDocument/2006/relationships" name="Inputs" sheetId="3" r:id="R95d85fe0598e47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@"/>
    <x:numFmt numFmtId="201" formatCode="#,##0;(#,##0);&quot;-&quot;;@"/>
    <x:numFmt numFmtId="202" formatCode="0"/>
    <x:numFmt numFmtId="203" formatCode="0.0000"/>
    <x:numFmt numFmtId="204" formatCode="0.0%;(0.0%);&quot;-&quot;;@"/>
    <x:numFmt numFmtId="205" formatCode="&quot;Year &quot;0"/>
    <x:numFmt numFmtId="206" formatCode="0.0"/>
    <x:numFmt numFmtId="207" formatCode="&quot;AED &quot;#,##0;(&quot;AED &quot;#,##0);&quot;-&quot;;@"/>
  </x:numFmts>
  <x:fonts count="13">
    <x:font>
      <x:sz val="11"/>
      <x:name val="Carlito"/>
    </x:font>
    <x:font>
      <x:sz val="10"/>
      <x:color rgb="FF132238"/>
      <x:name val="Arial"/>
    </x:font>
    <x:font>
      <x:b/>
      <x:sz val="16"/>
      <x:color rgb="FF132238"/>
      <x:name val="Arial"/>
    </x:font>
    <x:font>
      <x:sz val="10"/>
      <x:color rgb="FF52635C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i/>
      <x:sz val="10"/>
      <x:color rgb="FF52635C"/>
      <x:name val="Arial"/>
    </x:font>
    <x:font>
      <x:i/>
      <x:sz val="10"/>
      <x:color rgb="FF132238"/>
      <x:name val="Arial"/>
    </x:font>
    <x:font>
      <x:i/>
      <x:sz val="10"/>
      <x:color rgb="FF0000FF"/>
      <x:name val="Arial"/>
    </x:font>
    <x:font>
      <x:sz val="10"/>
      <x:color rgb="FF008000"/>
      <x:name val="Arial"/>
    </x:font>
    <x:font>
      <x:sz val="10"/>
      <x:color rgb="FF000000"/>
      <x:name val="Arial"/>
    </x:font>
    <x:font>
      <x:i/>
      <x:sz val="10"/>
      <x:color rgb="FF008000"/>
      <x:name val="Arial"/>
    </x:font>
    <x:font>
      <x:b/>
      <x:sz val="10"/>
      <x:color rgb="FF13223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0243B"/>
      </x:patternFill>
    </x:fill>
    <x:fill>
      <x:patternFill patternType="solid">
        <x:fgColor rgb="FF356D42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356D4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4DED0"/>
      </x:top>
      <x:bottom/>
      <x:diagonal/>
    </x:border>
    <x:border>
      <x:left/>
      <x:right/>
      <x:top style="thin">
        <x:color rgb="FF356D42"/>
      </x:top>
      <x:bottom/>
      <x:diagonal/>
    </x:border>
  </x:borders>
  <x:cellStyleXfs count="1">
    <x:xf numFmtId="0" fontId="0" fillId="0" borderId="0"/>
  </x:cellStyleXfs>
  <x:cellXfs count="8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201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3" fontId="4" fillId="2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horizontal="right" vertical="center"/>
    </x:xf>
    <x:xf numFmtId="204" fontId="4" fillId="2" borderId="0" xfId="0" applyNumberFormat="1" applyFont="1" applyFill="1" applyBorder="1" applyAlignment="1">
      <x:alignment vertical="center"/>
    </x:xf>
    <x:xf numFmtId="204" fontId="4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4" fontId="8" fillId="2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5" fontId="5" fillId="3" borderId="0" xfId="0" applyNumberFormat="1" applyFont="1" applyFill="1" applyBorder="1" applyAlignment="1">
      <x:alignment vertical="center"/>
    </x:xf>
    <x:xf numFmtId="205" fontId="5" fillId="3" borderId="0" xfId="0" applyNumberFormat="1" applyFont="1" applyFill="1" applyBorder="1" applyAlignment="1">
      <x:alignment horizontal="center" vertical="center"/>
    </x:xf>
    <x:xf numFmtId="205" fontId="5" fillId="3" borderId="2" xfId="0" applyNumberFormat="1" applyFont="1" applyFill="1" applyBorder="1" applyAlignment="1">
      <x:alignment horizontal="center" vertical="center"/>
    </x:xf>
    <x:xf numFmtId="205" fontId="5" fillId="3" borderId="3" xfId="0" applyNumberFormat="1" applyFont="1" applyFill="1" applyBorder="1" applyAlignment="1">
      <x:alignment horizontal="center" vertical="center"/>
    </x:xf>
    <x:xf numFmtId="205" fontId="5" fillId="3" borderId="4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9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9" fillId="0" borderId="0" xfId="0" applyNumberFormat="1" applyFont="1" applyFill="1" applyBorder="1" applyAlignment="1">
      <x:alignment horizontal="right" vertical="center"/>
    </x:xf>
    <x:xf numFmtId="204" fontId="7" fillId="0" borderId="0" xfId="0" applyNumberFormat="1" applyFont="1" applyFill="1" applyBorder="1" applyAlignment="1">
      <x:alignment horizontal="right" vertical="center"/>
    </x:xf>
    <x:xf numFmtId="204" fontId="11" fillId="0" borderId="0" xfId="0" applyNumberFormat="1" applyFont="1" applyFill="1" applyBorder="1" applyAlignment="1">
      <x:alignment horizontal="right" vertical="center"/>
    </x:xf>
    <x:xf numFmtId="203" fontId="9" fillId="0" borderId="0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horizontal="right" vertical="center"/>
    </x:xf>
    <x:xf numFmtId="201" fontId="11" fillId="0" borderId="0" xfId="0" applyNumberFormat="1" applyFont="1" applyFill="1" applyBorder="1" applyAlignment="1">
      <x:alignment horizontal="right" vertical="center"/>
    </x:xf>
    <x:xf numFmtId="201" fontId="10" fillId="0" borderId="0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0" fillId="0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9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6" fontId="1" fillId="0" borderId="0" xfId="0" applyNumberFormat="1" applyFont="1" applyFill="1" applyBorder="1" applyAlignment="1">
      <x:alignment horizontal="right" vertical="center"/>
    </x:xf>
    <x:xf numFmtId="206" fontId="9" fillId="0" borderId="0" xfId="0" applyNumberFormat="1" applyFont="1" applyFill="1" applyBorder="1" applyAlignment="1">
      <x:alignment horizontal="right" vertical="center"/>
    </x:xf>
    <x:xf numFmtId="203" fontId="11" fillId="0" borderId="0" xfId="0" applyNumberFormat="1" applyFont="1" applyFill="1" applyBorder="1" applyAlignment="1">
      <x:alignment horizontal="right" vertical="center"/>
    </x:xf>
    <x:xf numFmtId="0" fontId="12" fillId="0" borderId="0" xfId="0" applyNumberFormat="1" applyFont="1" applyFill="1" applyBorder="1" applyAlignment="1">
      <x:alignment vertical="center"/>
    </x:xf>
    <x:xf numFmtId="201" fontId="12" fillId="0" borderId="0" xfId="0" applyNumberFormat="1" applyFont="1" applyFill="1" applyBorder="1" applyAlignment="1">
      <x:alignment horizontal="right" vertical="center"/>
    </x:xf>
    <x:xf numFmtId="0" fontId="12" fillId="0" borderId="5" xfId="0" applyNumberFormat="1" applyFont="1" applyFill="1" applyBorder="1" applyAlignment="1">
      <x:alignment vertical="center"/>
    </x:xf>
    <x:xf numFmtId="201" fontId="12" fillId="0" borderId="5" xfId="0" applyNumberFormat="1" applyFont="1" applyFill="1" applyBorder="1" applyAlignment="1">
      <x:alignment horizontal="right" vertical="center"/>
    </x:xf>
    <x:xf numFmtId="207" fontId="12" fillId="0" borderId="5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7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06" fontId="1" fillId="0" borderId="0" xfId="0" applyNumberFormat="1" applyFont="1" applyFill="1" applyBorder="1" applyAlignment="1">
      <x:alignment vertical="center"/>
    </x:xf>
    <x:xf numFmtId="207" fontId="12" fillId="0" borderId="0" xfId="0" applyNumberFormat="1" applyFont="1" applyFill="1" applyBorder="1" applyAlignment="1">
      <x:alignment horizontal="right" vertical="center"/>
    </x:xf>
    <x:xf numFmtId="0" fontId="12" fillId="0" borderId="6" xfId="0" applyNumberFormat="1" applyFont="1" applyFill="1" applyBorder="1" applyAlignment="1">
      <x:alignment vertical="center"/>
    </x:xf>
    <x:xf numFmtId="207" fontId="12" fillId="0" borderId="6" xfId="0" applyNumberFormat="1" applyFont="1" applyFill="1" applyBorder="1" applyAlignment="1">
      <x:alignment horizontal="right"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206" fontId="7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d687061bd418d" /><Relationship Type="http://schemas.openxmlformats.org/officeDocument/2006/relationships/theme" Target="/xl/theme/theme1.xml" Id="R7782c9e8b753412e" /><Relationship Type="http://schemas.openxmlformats.org/officeDocument/2006/relationships/sharedStrings" Target="/xl/sharedStrings.xml" Id="Rbe61a94c8af14fbe" /><Relationship Type="http://schemas.openxmlformats.org/officeDocument/2006/relationships/worksheet" Target="/xl/worksheets/sheet1.xml" Id="Re648d16d51b241f8" /><Relationship Type="http://schemas.openxmlformats.org/officeDocument/2006/relationships/worksheet" Target="/xl/worksheets/sheet2.xml" Id="R51e5da4a06d14023" /><Relationship Type="http://schemas.openxmlformats.org/officeDocument/2006/relationships/worksheet" Target="/xl/worksheets/sheet3.xml" Id="R95d85fe0598e47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6D42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3" hidden="0" customWidth="1"/>
    <x:col min="4" max="4" width="13" hidden="0" customWidth="1"/>
    <x:col min="5" max="5" width="23" hidden="0" customWidth="1"/>
    <x:col min="6" max="6" width="11" hidden="0" customWidth="1"/>
    <x:col min="7" max="7" width="25" hidden="0" customWidth="1"/>
    <x:col min="8" max="8" width="3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2"/>
      <x:c r="B2" s="2"/>
      <x:c r="C2" s="3" t="str">
        <x:v>Project value model</x:v>
      </x:c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2"/>
      <x:c r="B3" s="2"/>
      <x:c r="C3" s="5" t="str">
        <x:v>G4U Technical Services L.L.C.   AED, before tax and financing</x:v>
      </x:c>
      <x:c r="D3" s="4"/>
      <x:c r="E3" s="4"/>
      <x:c r="F3" s="4"/>
      <x:c r="G3" s="4"/>
      <x:c r="H3" s="4"/>
      <x:c r="I3" s="4"/>
      <x:c r="J3" s="4"/>
      <x:c r="K3" s="4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2" customHeight="1">
      <x:c r="A6" s="2"/>
      <x:c r="B6" s="2"/>
      <x:c r="C6" s="2" t="str">
        <x:v>Building / project</x:v>
      </x:c>
      <x:c r="D6" s="2"/>
      <x:c r="E6" s="70" t="str">
        <x:f>IF('Inputs'!D6="","n.a.",'Inputs'!D6)</x:f>
        <x:v>n.a.</x:v>
      </x:c>
      <x:c r="F6" s="2"/>
      <x:c r="G6" s="2"/>
      <x:c r="H6" s="2"/>
      <x:c r="I6" s="2"/>
      <x:c r="J6" s="2"/>
      <x:c r="K6" s="2"/>
    </x:row>
    <x:row r="7" ht="22" customHeight="1">
      <x:c r="A7" s="2"/>
      <x:c r="B7" s="2"/>
      <x:c r="C7" s="2" t="str">
        <x:v>Active term (years)</x:v>
      </x:c>
      <x:c r="D7" s="2"/>
      <x:c r="E7" s="54" t="str">
        <x:f>IF(AND(ISNUMBER('Inputs'!D23),'Inputs'!D23&gt;=1,'Inputs'!D23&lt;=20,INT('Inputs'!D23)='Inputs'!D23),'Inputs'!D23,"n.a.")</x:f>
        <x:v>n.a.</x:v>
      </x:c>
      <x:c r="F7" s="2"/>
      <x:c r="G7" s="2"/>
      <x:c r="H7" s="2"/>
      <x:c r="I7" s="2"/>
      <x:c r="J7" s="2"/>
      <x:c r="K7" s="2"/>
    </x:row>
    <x:row r="8" ht="22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2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2" customHeight="1">
      <x:c r="A10" s="2"/>
      <x:c r="B10" s="2"/>
      <x:c r="C10" s="12" t="str">
        <x:v>Financial results</x:v>
      </x:c>
      <x:c r="D10" s="12" t="str"/>
      <x:c r="E10" s="12" t="str">
        <x:v>AED / years</x:v>
      </x:c>
      <x:c r="F10" s="2"/>
      <x:c r="G10" s="2"/>
      <x:c r="H10" s="2"/>
      <x:c r="I10" s="2"/>
      <x:c r="J10" s="2"/>
      <x:c r="K10" s="2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2" customHeight="1">
      <x:c r="A12" s="2"/>
      <x:c r="B12" s="2"/>
      <x:c r="C12" s="2" t="str">
        <x:v>Year 1 avoided variable charges</x:v>
      </x:c>
      <x:c r="D12" s="2"/>
      <x:c r="E12" s="72" t="str">
        <x:f>'Annual cash flow'!F29</x:f>
        <x:v>n.a.</x:v>
      </x:c>
      <x:c r="F12" s="2"/>
      <x:c r="G12" s="2"/>
      <x:c r="H12" s="2"/>
      <x:c r="I12" s="2"/>
      <x:c r="J12" s="2"/>
      <x:c r="K12" s="2"/>
    </x:row>
    <x:row r="13" ht="22" customHeight="1">
      <x:c r="A13" s="2"/>
      <x:c r="B13" s="2"/>
      <x:c r="C13" s="2" t="str">
        <x:v>Year 1 fixed / demand-charge benefit</x:v>
      </x:c>
      <x:c r="D13" s="2"/>
      <x:c r="E13" s="72" t="str">
        <x:f>'Annual cash flow'!F30</x:f>
        <x:v>n.a.</x:v>
      </x:c>
      <x:c r="F13" s="2"/>
      <x:c r="G13" s="2"/>
      <x:c r="H13" s="2"/>
      <x:c r="I13" s="2"/>
      <x:c r="J13" s="2"/>
      <x:c r="K13" s="2"/>
    </x:row>
    <x:row r="14" ht="22" customHeight="1">
      <x:c r="A14" s="2"/>
      <x:c r="B14" s="2"/>
      <x:c r="C14" s="2" t="str">
        <x:v>Year 1 other verified cost benefits</x:v>
      </x:c>
      <x:c r="D14" s="2"/>
      <x:c r="E14" s="72" t="str">
        <x:f>'Annual cash flow'!F31</x:f>
        <x:v>n.a.</x:v>
      </x:c>
      <x:c r="F14" s="2"/>
      <x:c r="G14" s="2"/>
      <x:c r="H14" s="2"/>
      <x:c r="I14" s="2"/>
      <x:c r="J14" s="2"/>
      <x:c r="K14" s="2"/>
    </x:row>
    <x:row r="15" ht="22" customHeight="1">
      <x:c r="A15" s="2"/>
      <x:c r="B15" s="2"/>
      <x:c r="C15" s="2" t="str">
        <x:v>Year 1 gross benefit</x:v>
      </x:c>
      <x:c r="D15" s="2"/>
      <x:c r="E15" s="72" t="str">
        <x:f>'Annual cash flow'!F32</x:f>
        <x:v>n.a.</x:v>
      </x:c>
      <x:c r="F15" s="2"/>
      <x:c r="G15" s="2"/>
      <x:c r="H15" s="2"/>
      <x:c r="I15" s="2"/>
      <x:c r="J15" s="2"/>
      <x:c r="K15" s="2"/>
    </x:row>
    <x:row r="16" ht="22" customHeight="1">
      <x:c r="A16" s="2"/>
      <x:c r="B16" s="2"/>
      <x:c r="C16" s="75" t="str">
        <x:v>Year 1 net operating benefit</x:v>
      </x:c>
      <x:c r="D16" s="75"/>
      <x:c r="E16" s="76" t="str">
        <x:f>'Annual cash flow'!F39</x:f>
        <x:v>n.a.</x:v>
      </x:c>
      <x:c r="F16" s="2"/>
      <x:c r="G16" s="2"/>
      <x:c r="H16" s="2"/>
      <x:c r="I16" s="2"/>
      <x:c r="J16" s="2"/>
      <x:c r="K16" s="2"/>
    </x:row>
    <x:row r="17" ht="22" customHeight="1">
      <x:c r="A17" s="2"/>
      <x:c r="B17" s="2"/>
      <x:c r="C17" s="28" t="str">
        <x:v>Simple payback (years)</x:v>
      </x:c>
      <x:c r="D17" s="28"/>
      <x:c r="E17" s="80" t="str">
        <x:f>'Annual cash flow'!E45</x:f>
        <x:v>n.a.</x:v>
      </x:c>
      <x:c r="F17" s="2"/>
      <x:c r="G17" s="2"/>
      <x:c r="H17" s="2"/>
      <x:c r="I17" s="2"/>
      <x:c r="J17" s="2"/>
      <x:c r="K17" s="2"/>
    </x:row>
    <x:row r="18" ht="22" customHeight="1">
      <x:c r="A18" s="2"/>
      <x:c r="B18" s="2"/>
      <x:c r="C18" s="75" t="str">
        <x:v>Net present value</x:v>
      </x:c>
      <x:c r="D18" s="75"/>
      <x:c r="E18" s="76" t="str">
        <x:f>'Annual cash flow'!E46</x:f>
        <x:v>n.a.</x:v>
      </x:c>
      <x:c r="F18" s="2"/>
      <x:c r="G18" s="2"/>
      <x:c r="H18" s="2"/>
      <x:c r="I18" s="2"/>
      <x:c r="J18" s="2"/>
      <x:c r="K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38" customHeight="1">
      <x:c r="A21" s="2"/>
      <x:c r="B21" s="2"/>
      <x:c r="C21" s="77" t="str">
        <x:v>Resource</x:v>
      </x:c>
      <x:c r="D21" s="78" t="str">
        <x:v>Include flag</x:v>
      </x:c>
      <x:c r="E21" s="78" t="str">
        <x:v>Year 1 resource saving</x:v>
      </x:c>
      <x:c r="F21" s="78" t="str">
        <x:v>Unit</x:v>
      </x:c>
      <x:c r="G21" s="79" t="str">
        <x:v>Avoided variable charge</x:v>
      </x:c>
      <x:c r="H21" s="2" t="str"/>
      <x:c r="I21" s="2"/>
      <x:c r="J21" s="2"/>
      <x:c r="K21" s="2"/>
    </x:row>
    <x:row r="22" ht="22" customHeight="1">
      <x:c r="A22" s="2"/>
      <x:c r="B22" s="2"/>
      <x:c r="C22" s="2" t="str">
        <x:v>Electricity</x:v>
      </x:c>
      <x:c r="D22" s="57" t="str">
        <x:f>IF(AND(ISNUMBER('Inputs'!D11),OR('Inputs'!D11=0,'Inputs'!D11=1)),'Inputs'!D11,"n.a.")</x:f>
        <x:v>n.a.</x:v>
      </x:c>
      <x:c r="E22" s="54" t="str">
        <x:f>'Annual cash flow'!F11</x:f>
        <x:v>n.a.</x:v>
      </x:c>
      <x:c r="F22" s="82" t="str">
        <x:v>kWh</x:v>
      </x:c>
      <x:c r="G22" s="72" t="str">
        <x:f>'Annual cash flow'!F13</x:f>
        <x:v>n.a.</x:v>
      </x:c>
      <x:c r="H22" s="2"/>
      <x:c r="I22" s="2"/>
      <x:c r="J22" s="2"/>
      <x:c r="K22" s="2"/>
    </x:row>
    <x:row r="23" ht="22" customHeight="1">
      <x:c r="A23" s="2"/>
      <x:c r="B23" s="2"/>
      <x:c r="C23" s="2" t="str">
        <x:v>Water</x:v>
      </x:c>
      <x:c r="D23" s="57" t="str">
        <x:f>IF(AND(ISNUMBER('Inputs'!D12),OR('Inputs'!D12=0,'Inputs'!D12=1)),'Inputs'!D12,"n.a.")</x:f>
        <x:v>n.a.</x:v>
      </x:c>
      <x:c r="E23" s="54" t="str">
        <x:f>'Annual cash flow'!F18</x:f>
        <x:v>n.a.</x:v>
      </x:c>
      <x:c r="F23" s="82" t="str">
        <x:v>m3</x:v>
      </x:c>
      <x:c r="G23" s="72" t="str">
        <x:f>'Annual cash flow'!F20</x:f>
        <x:v>n.a.</x:v>
      </x:c>
      <x:c r="H23" s="2"/>
      <x:c r="I23" s="2"/>
      <x:c r="J23" s="2"/>
      <x:c r="K23" s="2"/>
    </x:row>
    <x:row r="24" ht="22" customHeight="1">
      <x:c r="A24" s="2"/>
      <x:c r="B24" s="2"/>
      <x:c r="C24" s="2" t="str">
        <x:v>Cooling supply</x:v>
      </x:c>
      <x:c r="D24" s="57" t="str">
        <x:f>IF(AND(ISNUMBER('Inputs'!D13),OR('Inputs'!D13=0,'Inputs'!D13=1)),'Inputs'!D13,"n.a.")</x:f>
        <x:v>n.a.</x:v>
      </x:c>
      <x:c r="E24" s="54" t="str">
        <x:f>'Annual cash flow'!F25</x:f>
        <x:v>n.a.</x:v>
      </x:c>
      <x:c r="F24" s="82" t="str">
        <x:v>RT-h</x:v>
      </x:c>
      <x:c r="G24" s="72" t="str">
        <x:f>'Annual cash flow'!F27</x:f>
        <x:v>n.a.</x:v>
      </x:c>
      <x:c r="H24" s="2"/>
      <x:c r="I24" s="2"/>
      <x:c r="J24" s="2"/>
      <x:c r="K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2" customHeight="1">
      <x:c r="A27" s="2"/>
      <x:c r="B27" s="2"/>
      <x:c r="C27" s="2" t="str">
        <x:v>Metering and cost boundary</x:v>
      </x:c>
      <x:c r="D27" s="2"/>
      <x:c r="E27" s="70" t="str">
        <x:f>IF('Inputs'!D7="","n.a.",'Inputs'!D7)</x:f>
        <x:v>n.a.</x:v>
      </x:c>
      <x:c r="F27" s="2"/>
      <x:c r="G27" s="2"/>
      <x:c r="H27" s="2"/>
      <x:c r="I27" s="2"/>
      <x:c r="J27" s="2"/>
      <x:c r="K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2" customHeight="1">
      <x:c r="A29" s="2"/>
      <x:c r="B29" s="2"/>
      <x:c r="C29" s="27" t="str">
        <x:v>Simple payback = initial capital investment / Year 1 net operating benefit.</x:v>
      </x:c>
      <x:c r="D29" s="2"/>
      <x:c r="E29" s="2"/>
      <x:c r="F29" s="2"/>
      <x:c r="G29" s="2"/>
      <x:c r="H29" s="2"/>
      <x:c r="I29" s="2"/>
      <x:c r="J29" s="2"/>
      <x:c r="K29" s="2"/>
    </x:row>
    <x:row r="30" ht="22" customHeight="1">
      <x:c r="A30" s="2"/>
      <x:c r="B30" s="2"/>
      <x:c r="C30" s="27" t="str">
        <x:v>NPV uses end-year operating cash flows. No terminal value is included.</x:v>
      </x:c>
      <x:c r="D30" s="2"/>
      <x:c r="E30" s="2"/>
      <x:c r="F30" s="2"/>
      <x:c r="G30" s="2"/>
      <x:c r="H30" s="2"/>
      <x:c r="I30" s="2"/>
      <x:c r="J30" s="2"/>
      <x:c r="K30" s="2"/>
    </x:row>
    <x:row r="31" ht="22" customHeight="1">
      <x:c r="A31" s="2"/>
      <x:c r="B31" s="2"/>
      <x:c r="C31" s="27" t="str">
        <x:v>Fixed and demand-charge benefits are separate from avoided variable charges.</x:v>
      </x:c>
      <x:c r="D31" s="2"/>
      <x:c r="E31" s="2"/>
      <x:c r="F31" s="2"/>
      <x:c r="G31" s="2"/>
      <x:c r="H31" s="2"/>
      <x:c r="I31" s="2"/>
      <x:c r="J31" s="2"/>
      <x:c r="K31" s="2"/>
    </x:row>
    <x:row r="32" ht="22" customHeight="1">
      <x:c r="A32" s="2"/>
      <x:c r="B32" s="2"/>
      <x:c r="C32" s="27" t="str">
        <x:v>Only entered resource scopes and verified additional benefits are counted.</x:v>
      </x:c>
      <x:c r="D32" s="2"/>
      <x:c r="E32" s="2"/>
      <x:c r="F32" s="2"/>
      <x:c r="G32" s="2"/>
      <x:c r="H32" s="2"/>
      <x:c r="I32" s="2"/>
      <x:c r="J32" s="2"/>
      <x:c r="K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</x:sheetData>
  <x:conditionalFormatting sqref="E12:E18">
    <x:cfRule type="expression" dxfId="3" priority="1">
      <x:formula>E12="n.a."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3" hidden="0" customWidth="1"/>
    <x:col min="4" max="4" width="3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</x:row>
    <x:row r="2" ht="30" customHeight="1">
      <x:c r="A2" s="2"/>
      <x:c r="B2" s="2"/>
      <x:c r="C2" s="3" t="str">
        <x:v>Annual project cash flow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3" ht="22" customHeight="1">
      <x:c r="A3" s="2"/>
      <x:c r="B3" s="2"/>
      <x:c r="C3" s="5" t="str">
        <x:v>AED. Initial investment at Year 0; operating cash flows at each year-end.</x:v>
      </x:c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</x:row>
    <x:row r="5" ht="22" customHeight="1">
      <x:c r="A5" s="2"/>
      <x:c r="B5" s="2"/>
      <x:c r="C5" s="2" t="str">
        <x:v>Period</x:v>
      </x:c>
      <x:c r="D5" s="2"/>
      <x:c r="E5" s="34" t="n">
        <x:v>0</x:v>
      </x:c>
      <x:c r="F5" s="35" t="n">
        <x:v>1</x:v>
      </x:c>
      <x:c r="G5" s="35" t="n">
        <x:v>2</x:v>
      </x:c>
      <x:c r="H5" s="35" t="n">
        <x:v>3</x:v>
      </x:c>
      <x:c r="I5" s="35" t="n">
        <x:v>4</x:v>
      </x:c>
      <x:c r="J5" s="35" t="n">
        <x:v>5</x:v>
      </x:c>
      <x:c r="K5" s="35" t="n">
        <x:v>6</x:v>
      </x:c>
      <x:c r="L5" s="35" t="n">
        <x:v>7</x:v>
      </x:c>
      <x:c r="M5" s="35" t="n">
        <x:v>8</x:v>
      </x:c>
      <x:c r="N5" s="35" t="n">
        <x:v>9</x:v>
      </x:c>
      <x:c r="O5" s="35" t="n">
        <x:v>10</x:v>
      </x:c>
      <x:c r="P5" s="35" t="n">
        <x:v>11</x:v>
      </x:c>
      <x:c r="Q5" s="35" t="n">
        <x:v>12</x:v>
      </x:c>
      <x:c r="R5" s="35" t="n">
        <x:v>13</x:v>
      </x:c>
      <x:c r="S5" s="35" t="n">
        <x:v>14</x:v>
      </x:c>
      <x:c r="T5" s="35" t="n">
        <x:v>15</x:v>
      </x:c>
      <x:c r="U5" s="35" t="n">
        <x:v>16</x:v>
      </x:c>
      <x:c r="V5" s="35" t="n">
        <x:v>17</x:v>
      </x:c>
      <x:c r="W5" s="35" t="n">
        <x:v>18</x:v>
      </x:c>
      <x:c r="X5" s="35" t="n">
        <x:v>19</x:v>
      </x:c>
      <x:c r="Y5" s="36" t="n">
        <x:v>20</x:v>
      </x:c>
    </x:row>
    <x:row r="6" ht="22" customHeight="1">
      <x:c r="A6" s="2"/>
      <x:c r="B6" s="2"/>
      <x:c r="C6" s="2" t="str">
        <x:v>Active term</x:v>
      </x:c>
      <x:c r="D6" s="2"/>
      <x:c r="E6" s="37" t="str">
        <x:f>IF(AND(ISNUMBER('Inputs'!$D$23),'Inputs'!$D$23&gt;=1,'Inputs'!$D$23&lt;=20,INT('Inputs'!$D$23)='Inputs'!$D$23),IF(E$5&lt;='Inputs'!$D$23,"Active",""),"n.a.")</x:f>
        <x:v>n.a.</x:v>
      </x:c>
      <x:c r="F6" s="37" t="str">
        <x:f>IF(AND(ISNUMBER('Inputs'!$D$23),'Inputs'!$D$23&gt;=1,'Inputs'!$D$23&lt;=20,INT('Inputs'!$D$23)='Inputs'!$D$23),IF(F$5&lt;='Inputs'!$D$23,"Active",""),"n.a.")</x:f>
        <x:v>n.a.</x:v>
      </x:c>
      <x:c r="G6" s="37" t="str">
        <x:f>IF(AND(ISNUMBER('Inputs'!$D$23),'Inputs'!$D$23&gt;=1,'Inputs'!$D$23&lt;=20,INT('Inputs'!$D$23)='Inputs'!$D$23),IF(G$5&lt;='Inputs'!$D$23,"Active",""),"n.a.")</x:f>
        <x:v>n.a.</x:v>
      </x:c>
      <x:c r="H6" s="37" t="str">
        <x:f>IF(AND(ISNUMBER('Inputs'!$D$23),'Inputs'!$D$23&gt;=1,'Inputs'!$D$23&lt;=20,INT('Inputs'!$D$23)='Inputs'!$D$23),IF(H$5&lt;='Inputs'!$D$23,"Active",""),"n.a.")</x:f>
        <x:v>n.a.</x:v>
      </x:c>
      <x:c r="I6" s="37" t="str">
        <x:f>IF(AND(ISNUMBER('Inputs'!$D$23),'Inputs'!$D$23&gt;=1,'Inputs'!$D$23&lt;=20,INT('Inputs'!$D$23)='Inputs'!$D$23),IF(I$5&lt;='Inputs'!$D$23,"Active",""),"n.a.")</x:f>
        <x:v>n.a.</x:v>
      </x:c>
      <x:c r="J6" s="37" t="str">
        <x:f>IF(AND(ISNUMBER('Inputs'!$D$23),'Inputs'!$D$23&gt;=1,'Inputs'!$D$23&lt;=20,INT('Inputs'!$D$23)='Inputs'!$D$23),IF(J$5&lt;='Inputs'!$D$23,"Active",""),"n.a.")</x:f>
        <x:v>n.a.</x:v>
      </x:c>
      <x:c r="K6" s="37" t="str">
        <x:f>IF(AND(ISNUMBER('Inputs'!$D$23),'Inputs'!$D$23&gt;=1,'Inputs'!$D$23&lt;=20,INT('Inputs'!$D$23)='Inputs'!$D$23),IF(K$5&lt;='Inputs'!$D$23,"Active",""),"n.a.")</x:f>
        <x:v>n.a.</x:v>
      </x:c>
      <x:c r="L6" s="37" t="str">
        <x:f>IF(AND(ISNUMBER('Inputs'!$D$23),'Inputs'!$D$23&gt;=1,'Inputs'!$D$23&lt;=20,INT('Inputs'!$D$23)='Inputs'!$D$23),IF(L$5&lt;='Inputs'!$D$23,"Active",""),"n.a.")</x:f>
        <x:v>n.a.</x:v>
      </x:c>
      <x:c r="M6" s="37" t="str">
        <x:f>IF(AND(ISNUMBER('Inputs'!$D$23),'Inputs'!$D$23&gt;=1,'Inputs'!$D$23&lt;=20,INT('Inputs'!$D$23)='Inputs'!$D$23),IF(M$5&lt;='Inputs'!$D$23,"Active",""),"n.a.")</x:f>
        <x:v>n.a.</x:v>
      </x:c>
      <x:c r="N6" s="37" t="str">
        <x:f>IF(AND(ISNUMBER('Inputs'!$D$23),'Inputs'!$D$23&gt;=1,'Inputs'!$D$23&lt;=20,INT('Inputs'!$D$23)='Inputs'!$D$23),IF(N$5&lt;='Inputs'!$D$23,"Active",""),"n.a.")</x:f>
        <x:v>n.a.</x:v>
      </x:c>
      <x:c r="O6" s="37" t="str">
        <x:f>IF(AND(ISNUMBER('Inputs'!$D$23),'Inputs'!$D$23&gt;=1,'Inputs'!$D$23&lt;=20,INT('Inputs'!$D$23)='Inputs'!$D$23),IF(O$5&lt;='Inputs'!$D$23,"Active",""),"n.a.")</x:f>
        <x:v>n.a.</x:v>
      </x:c>
      <x:c r="P6" s="37" t="str">
        <x:f>IF(AND(ISNUMBER('Inputs'!$D$23),'Inputs'!$D$23&gt;=1,'Inputs'!$D$23&lt;=20,INT('Inputs'!$D$23)='Inputs'!$D$23),IF(P$5&lt;='Inputs'!$D$23,"Active",""),"n.a.")</x:f>
        <x:v>n.a.</x:v>
      </x:c>
      <x:c r="Q6" s="37" t="str">
        <x:f>IF(AND(ISNUMBER('Inputs'!$D$23),'Inputs'!$D$23&gt;=1,'Inputs'!$D$23&lt;=20,INT('Inputs'!$D$23)='Inputs'!$D$23),IF(Q$5&lt;='Inputs'!$D$23,"Active",""),"n.a.")</x:f>
        <x:v>n.a.</x:v>
      </x:c>
      <x:c r="R6" s="37" t="str">
        <x:f>IF(AND(ISNUMBER('Inputs'!$D$23),'Inputs'!$D$23&gt;=1,'Inputs'!$D$23&lt;=20,INT('Inputs'!$D$23)='Inputs'!$D$23),IF(R$5&lt;='Inputs'!$D$23,"Active",""),"n.a.")</x:f>
        <x:v>n.a.</x:v>
      </x:c>
      <x:c r="S6" s="37" t="str">
        <x:f>IF(AND(ISNUMBER('Inputs'!$D$23),'Inputs'!$D$23&gt;=1,'Inputs'!$D$23&lt;=20,INT('Inputs'!$D$23)='Inputs'!$D$23),IF(S$5&lt;='Inputs'!$D$23,"Active",""),"n.a.")</x:f>
        <x:v>n.a.</x:v>
      </x:c>
      <x:c r="T6" s="37" t="str">
        <x:f>IF(AND(ISNUMBER('Inputs'!$D$23),'Inputs'!$D$23&gt;=1,'Inputs'!$D$23&lt;=20,INT('Inputs'!$D$23)='Inputs'!$D$23),IF(T$5&lt;='Inputs'!$D$23,"Active",""),"n.a.")</x:f>
        <x:v>n.a.</x:v>
      </x:c>
      <x:c r="U6" s="37" t="str">
        <x:f>IF(AND(ISNUMBER('Inputs'!$D$23),'Inputs'!$D$23&gt;=1,'Inputs'!$D$23&lt;=20,INT('Inputs'!$D$23)='Inputs'!$D$23),IF(U$5&lt;='Inputs'!$D$23,"Active",""),"n.a.")</x:f>
        <x:v>n.a.</x:v>
      </x:c>
      <x:c r="V6" s="37" t="str">
        <x:f>IF(AND(ISNUMBER('Inputs'!$D$23),'Inputs'!$D$23&gt;=1,'Inputs'!$D$23&lt;=20,INT('Inputs'!$D$23)='Inputs'!$D$23),IF(V$5&lt;='Inputs'!$D$23,"Active",""),"n.a.")</x:f>
        <x:v>n.a.</x:v>
      </x:c>
      <x:c r="W6" s="37" t="str">
        <x:f>IF(AND(ISNUMBER('Inputs'!$D$23),'Inputs'!$D$23&gt;=1,'Inputs'!$D$23&lt;=20,INT('Inputs'!$D$23)='Inputs'!$D$23),IF(W$5&lt;='Inputs'!$D$23,"Active",""),"n.a.")</x:f>
        <x:v>n.a.</x:v>
      </x:c>
      <x:c r="X6" s="37" t="str">
        <x:f>IF(AND(ISNUMBER('Inputs'!$D$23),'Inputs'!$D$23&gt;=1,'Inputs'!$D$23&lt;=20,INT('Inputs'!$D$23)='Inputs'!$D$23),IF(X$5&lt;='Inputs'!$D$23,"Active",""),"n.a.")</x:f>
        <x:v>n.a.</x:v>
      </x:c>
      <x:c r="Y6" s="37" t="str">
        <x:f>IF(AND(ISNUMBER('Inputs'!$D$23),'Inputs'!$D$23&gt;=1,'Inputs'!$D$23&lt;=20,INT('Inputs'!$D$23)='Inputs'!$D$23),IF(Y$5&lt;='Inputs'!$D$23,"Active",""),"n.a.")</x:f>
        <x:v>n.a.</x:v>
      </x:c>
    </x:row>
    <x:row r="7" ht="22" customHeight="1">
      <x:c r="A7" s="2"/>
      <x:c r="B7" s="2"/>
      <x:c r="C7" s="26" t="str">
        <x:v>Electricity</x:v>
      </x:c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6"/>
      <x:c r="V7" s="26"/>
      <x:c r="W7" s="26"/>
      <x:c r="X7" s="26"/>
      <x:c r="Y7" s="26"/>
    </x:row>
    <x:row r="8" ht="22" customHeight="1">
      <x:c r="A8" s="2"/>
      <x:c r="B8" s="2"/>
      <x:c r="C8" s="2" t="str">
        <x:v>Electricity include flag</x:v>
      </x:c>
      <x:c r="D8" s="2"/>
      <x:c r="E8" s="57"/>
      <x:c r="F8" s="58" t="str">
        <x:f>IF(F$6="","",IF(F$6&lt;&gt;"Active","n.a.",IF(AND(ISNUMBER('Inputs'!$D$11),OR('Inputs'!$D$11=0,'Inputs'!$D$11=1)),'Inputs'!$D$11,"n.a.")))</x:f>
        <x:v>n.a.</x:v>
      </x:c>
      <x:c r="G8" s="58" t="str">
        <x:f>IF(G$6="","",IF(G$6&lt;&gt;"Active","n.a.",IF(AND(ISNUMBER('Inputs'!$D$11),OR('Inputs'!$D$11=0,'Inputs'!$D$11=1)),'Inputs'!$D$11,"n.a.")))</x:f>
        <x:v>n.a.</x:v>
      </x:c>
      <x:c r="H8" s="58" t="str">
        <x:f>IF(H$6="","",IF(H$6&lt;&gt;"Active","n.a.",IF(AND(ISNUMBER('Inputs'!$D$11),OR('Inputs'!$D$11=0,'Inputs'!$D$11=1)),'Inputs'!$D$11,"n.a.")))</x:f>
        <x:v>n.a.</x:v>
      </x:c>
      <x:c r="I8" s="58" t="str">
        <x:f>IF(I$6="","",IF(I$6&lt;&gt;"Active","n.a.",IF(AND(ISNUMBER('Inputs'!$D$11),OR('Inputs'!$D$11=0,'Inputs'!$D$11=1)),'Inputs'!$D$11,"n.a.")))</x:f>
        <x:v>n.a.</x:v>
      </x:c>
      <x:c r="J8" s="58" t="str">
        <x:f>IF(J$6="","",IF(J$6&lt;&gt;"Active","n.a.",IF(AND(ISNUMBER('Inputs'!$D$11),OR('Inputs'!$D$11=0,'Inputs'!$D$11=1)),'Inputs'!$D$11,"n.a.")))</x:f>
        <x:v>n.a.</x:v>
      </x:c>
      <x:c r="K8" s="58" t="str">
        <x:f>IF(K$6="","",IF(K$6&lt;&gt;"Active","n.a.",IF(AND(ISNUMBER('Inputs'!$D$11),OR('Inputs'!$D$11=0,'Inputs'!$D$11=1)),'Inputs'!$D$11,"n.a.")))</x:f>
        <x:v>n.a.</x:v>
      </x:c>
      <x:c r="L8" s="58" t="str">
        <x:f>IF(L$6="","",IF(L$6&lt;&gt;"Active","n.a.",IF(AND(ISNUMBER('Inputs'!$D$11),OR('Inputs'!$D$11=0,'Inputs'!$D$11=1)),'Inputs'!$D$11,"n.a.")))</x:f>
        <x:v>n.a.</x:v>
      </x:c>
      <x:c r="M8" s="58" t="str">
        <x:f>IF(M$6="","",IF(M$6&lt;&gt;"Active","n.a.",IF(AND(ISNUMBER('Inputs'!$D$11),OR('Inputs'!$D$11=0,'Inputs'!$D$11=1)),'Inputs'!$D$11,"n.a.")))</x:f>
        <x:v>n.a.</x:v>
      </x:c>
      <x:c r="N8" s="58" t="str">
        <x:f>IF(N$6="","",IF(N$6&lt;&gt;"Active","n.a.",IF(AND(ISNUMBER('Inputs'!$D$11),OR('Inputs'!$D$11=0,'Inputs'!$D$11=1)),'Inputs'!$D$11,"n.a.")))</x:f>
        <x:v>n.a.</x:v>
      </x:c>
      <x:c r="O8" s="58" t="str">
        <x:f>IF(O$6="","",IF(O$6&lt;&gt;"Active","n.a.",IF(AND(ISNUMBER('Inputs'!$D$11),OR('Inputs'!$D$11=0,'Inputs'!$D$11=1)),'Inputs'!$D$11,"n.a.")))</x:f>
        <x:v>n.a.</x:v>
      </x:c>
      <x:c r="P8" s="58" t="str">
        <x:f>IF(P$6="","",IF(P$6&lt;&gt;"Active","n.a.",IF(AND(ISNUMBER('Inputs'!$D$11),OR('Inputs'!$D$11=0,'Inputs'!$D$11=1)),'Inputs'!$D$11,"n.a.")))</x:f>
        <x:v>n.a.</x:v>
      </x:c>
      <x:c r="Q8" s="58" t="str">
        <x:f>IF(Q$6="","",IF(Q$6&lt;&gt;"Active","n.a.",IF(AND(ISNUMBER('Inputs'!$D$11),OR('Inputs'!$D$11=0,'Inputs'!$D$11=1)),'Inputs'!$D$11,"n.a.")))</x:f>
        <x:v>n.a.</x:v>
      </x:c>
      <x:c r="R8" s="58" t="str">
        <x:f>IF(R$6="","",IF(R$6&lt;&gt;"Active","n.a.",IF(AND(ISNUMBER('Inputs'!$D$11),OR('Inputs'!$D$11=0,'Inputs'!$D$11=1)),'Inputs'!$D$11,"n.a.")))</x:f>
        <x:v>n.a.</x:v>
      </x:c>
      <x:c r="S8" s="58" t="str">
        <x:f>IF(S$6="","",IF(S$6&lt;&gt;"Active","n.a.",IF(AND(ISNUMBER('Inputs'!$D$11),OR('Inputs'!$D$11=0,'Inputs'!$D$11=1)),'Inputs'!$D$11,"n.a.")))</x:f>
        <x:v>n.a.</x:v>
      </x:c>
      <x:c r="T8" s="58" t="str">
        <x:f>IF(T$6="","",IF(T$6&lt;&gt;"Active","n.a.",IF(AND(ISNUMBER('Inputs'!$D$11),OR('Inputs'!$D$11=0,'Inputs'!$D$11=1)),'Inputs'!$D$11,"n.a.")))</x:f>
        <x:v>n.a.</x:v>
      </x:c>
      <x:c r="U8" s="58" t="str">
        <x:f>IF(U$6="","",IF(U$6&lt;&gt;"Active","n.a.",IF(AND(ISNUMBER('Inputs'!$D$11),OR('Inputs'!$D$11=0,'Inputs'!$D$11=1)),'Inputs'!$D$11,"n.a.")))</x:f>
        <x:v>n.a.</x:v>
      </x:c>
      <x:c r="V8" s="58" t="str">
        <x:f>IF(V$6="","",IF(V$6&lt;&gt;"Active","n.a.",IF(AND(ISNUMBER('Inputs'!$D$11),OR('Inputs'!$D$11=0,'Inputs'!$D$11=1)),'Inputs'!$D$11,"n.a.")))</x:f>
        <x:v>n.a.</x:v>
      </x:c>
      <x:c r="W8" s="58" t="str">
        <x:f>IF(W$6="","",IF(W$6&lt;&gt;"Active","n.a.",IF(AND(ISNUMBER('Inputs'!$D$11),OR('Inputs'!$D$11=0,'Inputs'!$D$11=1)),'Inputs'!$D$11,"n.a.")))</x:f>
        <x:v>n.a.</x:v>
      </x:c>
      <x:c r="X8" s="58" t="str">
        <x:f>IF(X$6="","",IF(X$6&lt;&gt;"Active","n.a.",IF(AND(ISNUMBER('Inputs'!$D$11),OR('Inputs'!$D$11=0,'Inputs'!$D$11=1)),'Inputs'!$D$11,"n.a.")))</x:f>
        <x:v>n.a.</x:v>
      </x:c>
      <x:c r="Y8" s="58" t="str">
        <x:f>IF(Y$6="","",IF(Y$6&lt;&gt;"Active","n.a.",IF(AND(ISNUMBER('Inputs'!$D$11),OR('Inputs'!$D$11=0,'Inputs'!$D$11=1)),'Inputs'!$D$11,"n.a.")))</x:f>
        <x:v>n.a.</x:v>
      </x:c>
    </x:row>
    <x:row r="9" ht="22" customHeight="1">
      <x:c r="A9" s="2"/>
      <x:c r="B9" s="2"/>
      <x:c r="C9" s="2" t="str">
        <x:v>Boundary consumption (kWh/year)</x:v>
      </x:c>
      <x:c r="D9" s="2"/>
      <x:c r="E9" s="54"/>
      <x:c r="F9" s="52" t="str">
        <x:f>IF(F$6="","",IF(F$6&lt;&gt;"Active","n.a.",IF(F8=0,0,IF(AND(F8=1,ISNUMBER('Inputs'!$E$11),'Inputs'!$E$11&gt;=0),'Inputs'!$E$11,"n.a."))))</x:f>
        <x:v>n.a.</x:v>
      </x:c>
      <x:c r="G9" s="52" t="str">
        <x:f>IF(G$6="","",IF(G$6&lt;&gt;"Active","n.a.",IF(G8=0,0,IF(AND(G8=1,ISNUMBER('Inputs'!$E$11),'Inputs'!$E$11&gt;=0),'Inputs'!$E$11,"n.a."))))</x:f>
        <x:v>n.a.</x:v>
      </x:c>
      <x:c r="H9" s="52" t="str">
        <x:f>IF(H$6="","",IF(H$6&lt;&gt;"Active","n.a.",IF(H8=0,0,IF(AND(H8=1,ISNUMBER('Inputs'!$E$11),'Inputs'!$E$11&gt;=0),'Inputs'!$E$11,"n.a."))))</x:f>
        <x:v>n.a.</x:v>
      </x:c>
      <x:c r="I9" s="52" t="str">
        <x:f>IF(I$6="","",IF(I$6&lt;&gt;"Active","n.a.",IF(I8=0,0,IF(AND(I8=1,ISNUMBER('Inputs'!$E$11),'Inputs'!$E$11&gt;=0),'Inputs'!$E$11,"n.a."))))</x:f>
        <x:v>n.a.</x:v>
      </x:c>
      <x:c r="J9" s="52" t="str">
        <x:f>IF(J$6="","",IF(J$6&lt;&gt;"Active","n.a.",IF(J8=0,0,IF(AND(J8=1,ISNUMBER('Inputs'!$E$11),'Inputs'!$E$11&gt;=0),'Inputs'!$E$11,"n.a."))))</x:f>
        <x:v>n.a.</x:v>
      </x:c>
      <x:c r="K9" s="52" t="str">
        <x:f>IF(K$6="","",IF(K$6&lt;&gt;"Active","n.a.",IF(K8=0,0,IF(AND(K8=1,ISNUMBER('Inputs'!$E$11),'Inputs'!$E$11&gt;=0),'Inputs'!$E$11,"n.a."))))</x:f>
        <x:v>n.a.</x:v>
      </x:c>
      <x:c r="L9" s="52" t="str">
        <x:f>IF(L$6="","",IF(L$6&lt;&gt;"Active","n.a.",IF(L8=0,0,IF(AND(L8=1,ISNUMBER('Inputs'!$E$11),'Inputs'!$E$11&gt;=0),'Inputs'!$E$11,"n.a."))))</x:f>
        <x:v>n.a.</x:v>
      </x:c>
      <x:c r="M9" s="52" t="str">
        <x:f>IF(M$6="","",IF(M$6&lt;&gt;"Active","n.a.",IF(M8=0,0,IF(AND(M8=1,ISNUMBER('Inputs'!$E$11),'Inputs'!$E$11&gt;=0),'Inputs'!$E$11,"n.a."))))</x:f>
        <x:v>n.a.</x:v>
      </x:c>
      <x:c r="N9" s="52" t="str">
        <x:f>IF(N$6="","",IF(N$6&lt;&gt;"Active","n.a.",IF(N8=0,0,IF(AND(N8=1,ISNUMBER('Inputs'!$E$11),'Inputs'!$E$11&gt;=0),'Inputs'!$E$11,"n.a."))))</x:f>
        <x:v>n.a.</x:v>
      </x:c>
      <x:c r="O9" s="52" t="str">
        <x:f>IF(O$6="","",IF(O$6&lt;&gt;"Active","n.a.",IF(O8=0,0,IF(AND(O8=1,ISNUMBER('Inputs'!$E$11),'Inputs'!$E$11&gt;=0),'Inputs'!$E$11,"n.a."))))</x:f>
        <x:v>n.a.</x:v>
      </x:c>
      <x:c r="P9" s="52" t="str">
        <x:f>IF(P$6="","",IF(P$6&lt;&gt;"Active","n.a.",IF(P8=0,0,IF(AND(P8=1,ISNUMBER('Inputs'!$E$11),'Inputs'!$E$11&gt;=0),'Inputs'!$E$11,"n.a."))))</x:f>
        <x:v>n.a.</x:v>
      </x:c>
      <x:c r="Q9" s="52" t="str">
        <x:f>IF(Q$6="","",IF(Q$6&lt;&gt;"Active","n.a.",IF(Q8=0,0,IF(AND(Q8=1,ISNUMBER('Inputs'!$E$11),'Inputs'!$E$11&gt;=0),'Inputs'!$E$11,"n.a."))))</x:f>
        <x:v>n.a.</x:v>
      </x:c>
      <x:c r="R9" s="52" t="str">
        <x:f>IF(R$6="","",IF(R$6&lt;&gt;"Active","n.a.",IF(R8=0,0,IF(AND(R8=1,ISNUMBER('Inputs'!$E$11),'Inputs'!$E$11&gt;=0),'Inputs'!$E$11,"n.a."))))</x:f>
        <x:v>n.a.</x:v>
      </x:c>
      <x:c r="S9" s="52" t="str">
        <x:f>IF(S$6="","",IF(S$6&lt;&gt;"Active","n.a.",IF(S8=0,0,IF(AND(S8=1,ISNUMBER('Inputs'!$E$11),'Inputs'!$E$11&gt;=0),'Inputs'!$E$11,"n.a."))))</x:f>
        <x:v>n.a.</x:v>
      </x:c>
      <x:c r="T9" s="52" t="str">
        <x:f>IF(T$6="","",IF(T$6&lt;&gt;"Active","n.a.",IF(T8=0,0,IF(AND(T8=1,ISNUMBER('Inputs'!$E$11),'Inputs'!$E$11&gt;=0),'Inputs'!$E$11,"n.a."))))</x:f>
        <x:v>n.a.</x:v>
      </x:c>
      <x:c r="U9" s="52" t="str">
        <x:f>IF(U$6="","",IF(U$6&lt;&gt;"Active","n.a.",IF(U8=0,0,IF(AND(U8=1,ISNUMBER('Inputs'!$E$11),'Inputs'!$E$11&gt;=0),'Inputs'!$E$11,"n.a."))))</x:f>
        <x:v>n.a.</x:v>
      </x:c>
      <x:c r="V9" s="52" t="str">
        <x:f>IF(V$6="","",IF(V$6&lt;&gt;"Active","n.a.",IF(V8=0,0,IF(AND(V8=1,ISNUMBER('Inputs'!$E$11),'Inputs'!$E$11&gt;=0),'Inputs'!$E$11,"n.a."))))</x:f>
        <x:v>n.a.</x:v>
      </x:c>
      <x:c r="W9" s="52" t="str">
        <x:f>IF(W$6="","",IF(W$6&lt;&gt;"Active","n.a.",IF(W8=0,0,IF(AND(W8=1,ISNUMBER('Inputs'!$E$11),'Inputs'!$E$11&gt;=0),'Inputs'!$E$11,"n.a."))))</x:f>
        <x:v>n.a.</x:v>
      </x:c>
      <x:c r="X9" s="52" t="str">
        <x:f>IF(X$6="","",IF(X$6&lt;&gt;"Active","n.a.",IF(X8=0,0,IF(AND(X8=1,ISNUMBER('Inputs'!$E$11),'Inputs'!$E$11&gt;=0),'Inputs'!$E$11,"n.a."))))</x:f>
        <x:v>n.a.</x:v>
      </x:c>
      <x:c r="Y9" s="52" t="str">
        <x:f>IF(Y$6="","",IF(Y$6&lt;&gt;"Active","n.a.",IF(Y8=0,0,IF(AND(Y8=1,ISNUMBER('Inputs'!$E$11),'Inputs'!$E$11&gt;=0),'Inputs'!$E$11,"n.a."))))</x:f>
        <x:v>n.a.</x:v>
      </x:c>
    </x:row>
    <x:row r="10" ht="22" customHeight="1">
      <x:c r="A10" s="2"/>
      <x:c r="B10" s="2"/>
      <x:c r="C10" s="28" t="str">
        <x:v>Saving assumption after degradation</x:v>
      </x:c>
      <x:c r="D10" s="28"/>
      <x:c r="E10" s="43"/>
      <x:c r="F10" s="44" t="str">
        <x:f>IF(F$6="","",IF(F$6&lt;&gt;"Active","n.a.",IF(F8=0,0,IF(F8=1,IF(AND(ISNUMBER('Inputs'!$H$11),'Inputs'!$H$11&gt;=0,'Inputs'!$H$11&lt;=1),'Inputs'!$H$11,"n.a."),"n.a."))))</x:f>
        <x:v>n.a.</x:v>
      </x:c>
      <x:c r="G10" s="44" t="str">
        <x:f>IF(G$6="","",IF(G$6&lt;&gt;"Active","n.a.",IF(G8=0,0,IF(G8=1,IF(AND(ISNUMBER(F10),ISNUMBER('Inputs'!$D$28),'Inputs'!$D$28&gt;=0,'Inputs'!$D$28&lt;=1),F10*(1-'Inputs'!$D$28),"n.a."),"n.a."))))</x:f>
        <x:v>n.a.</x:v>
      </x:c>
      <x:c r="H10" s="44" t="str">
        <x:f>IF(H$6="","",IF(H$6&lt;&gt;"Active","n.a.",IF(H8=0,0,IF(H8=1,IF(AND(ISNUMBER(G10),ISNUMBER('Inputs'!$D$28),'Inputs'!$D$28&gt;=0,'Inputs'!$D$28&lt;=1),G10*(1-'Inputs'!$D$28),"n.a."),"n.a."))))</x:f>
        <x:v>n.a.</x:v>
      </x:c>
      <x:c r="I10" s="44" t="str">
        <x:f>IF(I$6="","",IF(I$6&lt;&gt;"Active","n.a.",IF(I8=0,0,IF(I8=1,IF(AND(ISNUMBER(H10),ISNUMBER('Inputs'!$D$28),'Inputs'!$D$28&gt;=0,'Inputs'!$D$28&lt;=1),H10*(1-'Inputs'!$D$28),"n.a."),"n.a."))))</x:f>
        <x:v>n.a.</x:v>
      </x:c>
      <x:c r="J10" s="44" t="str">
        <x:f>IF(J$6="","",IF(J$6&lt;&gt;"Active","n.a.",IF(J8=0,0,IF(J8=1,IF(AND(ISNUMBER(I10),ISNUMBER('Inputs'!$D$28),'Inputs'!$D$28&gt;=0,'Inputs'!$D$28&lt;=1),I10*(1-'Inputs'!$D$28),"n.a."),"n.a."))))</x:f>
        <x:v>n.a.</x:v>
      </x:c>
      <x:c r="K10" s="44" t="str">
        <x:f>IF(K$6="","",IF(K$6&lt;&gt;"Active","n.a.",IF(K8=0,0,IF(K8=1,IF(AND(ISNUMBER(J10),ISNUMBER('Inputs'!$D$28),'Inputs'!$D$28&gt;=0,'Inputs'!$D$28&lt;=1),J10*(1-'Inputs'!$D$28),"n.a."),"n.a."))))</x:f>
        <x:v>n.a.</x:v>
      </x:c>
      <x:c r="L10" s="44" t="str">
        <x:f>IF(L$6="","",IF(L$6&lt;&gt;"Active","n.a.",IF(L8=0,0,IF(L8=1,IF(AND(ISNUMBER(K10),ISNUMBER('Inputs'!$D$28),'Inputs'!$D$28&gt;=0,'Inputs'!$D$28&lt;=1),K10*(1-'Inputs'!$D$28),"n.a."),"n.a."))))</x:f>
        <x:v>n.a.</x:v>
      </x:c>
      <x:c r="M10" s="44" t="str">
        <x:f>IF(M$6="","",IF(M$6&lt;&gt;"Active","n.a.",IF(M8=0,0,IF(M8=1,IF(AND(ISNUMBER(L10),ISNUMBER('Inputs'!$D$28),'Inputs'!$D$28&gt;=0,'Inputs'!$D$28&lt;=1),L10*(1-'Inputs'!$D$28),"n.a."),"n.a."))))</x:f>
        <x:v>n.a.</x:v>
      </x:c>
      <x:c r="N10" s="44" t="str">
        <x:f>IF(N$6="","",IF(N$6&lt;&gt;"Active","n.a.",IF(N8=0,0,IF(N8=1,IF(AND(ISNUMBER(M10),ISNUMBER('Inputs'!$D$28),'Inputs'!$D$28&gt;=0,'Inputs'!$D$28&lt;=1),M10*(1-'Inputs'!$D$28),"n.a."),"n.a."))))</x:f>
        <x:v>n.a.</x:v>
      </x:c>
      <x:c r="O10" s="44" t="str">
        <x:f>IF(O$6="","",IF(O$6&lt;&gt;"Active","n.a.",IF(O8=0,0,IF(O8=1,IF(AND(ISNUMBER(N10),ISNUMBER('Inputs'!$D$28),'Inputs'!$D$28&gt;=0,'Inputs'!$D$28&lt;=1),N10*(1-'Inputs'!$D$28),"n.a."),"n.a."))))</x:f>
        <x:v>n.a.</x:v>
      </x:c>
      <x:c r="P10" s="44" t="str">
        <x:f>IF(P$6="","",IF(P$6&lt;&gt;"Active","n.a.",IF(P8=0,0,IF(P8=1,IF(AND(ISNUMBER(O10),ISNUMBER('Inputs'!$D$28),'Inputs'!$D$28&gt;=0,'Inputs'!$D$28&lt;=1),O10*(1-'Inputs'!$D$28),"n.a."),"n.a."))))</x:f>
        <x:v>n.a.</x:v>
      </x:c>
      <x:c r="Q10" s="44" t="str">
        <x:f>IF(Q$6="","",IF(Q$6&lt;&gt;"Active","n.a.",IF(Q8=0,0,IF(Q8=1,IF(AND(ISNUMBER(P10),ISNUMBER('Inputs'!$D$28),'Inputs'!$D$28&gt;=0,'Inputs'!$D$28&lt;=1),P10*(1-'Inputs'!$D$28),"n.a."),"n.a."))))</x:f>
        <x:v>n.a.</x:v>
      </x:c>
      <x:c r="R10" s="44" t="str">
        <x:f>IF(R$6="","",IF(R$6&lt;&gt;"Active","n.a.",IF(R8=0,0,IF(R8=1,IF(AND(ISNUMBER(Q10),ISNUMBER('Inputs'!$D$28),'Inputs'!$D$28&gt;=0,'Inputs'!$D$28&lt;=1),Q10*(1-'Inputs'!$D$28),"n.a."),"n.a."))))</x:f>
        <x:v>n.a.</x:v>
      </x:c>
      <x:c r="S10" s="44" t="str">
        <x:f>IF(S$6="","",IF(S$6&lt;&gt;"Active","n.a.",IF(S8=0,0,IF(S8=1,IF(AND(ISNUMBER(R10),ISNUMBER('Inputs'!$D$28),'Inputs'!$D$28&gt;=0,'Inputs'!$D$28&lt;=1),R10*(1-'Inputs'!$D$28),"n.a."),"n.a."))))</x:f>
        <x:v>n.a.</x:v>
      </x:c>
      <x:c r="T10" s="44" t="str">
        <x:f>IF(T$6="","",IF(T$6&lt;&gt;"Active","n.a.",IF(T8=0,0,IF(T8=1,IF(AND(ISNUMBER(S10),ISNUMBER('Inputs'!$D$28),'Inputs'!$D$28&gt;=0,'Inputs'!$D$28&lt;=1),S10*(1-'Inputs'!$D$28),"n.a."),"n.a."))))</x:f>
        <x:v>n.a.</x:v>
      </x:c>
      <x:c r="U10" s="44" t="str">
        <x:f>IF(U$6="","",IF(U$6&lt;&gt;"Active","n.a.",IF(U8=0,0,IF(U8=1,IF(AND(ISNUMBER(T10),ISNUMBER('Inputs'!$D$28),'Inputs'!$D$28&gt;=0,'Inputs'!$D$28&lt;=1),T10*(1-'Inputs'!$D$28),"n.a."),"n.a."))))</x:f>
        <x:v>n.a.</x:v>
      </x:c>
      <x:c r="V10" s="44" t="str">
        <x:f>IF(V$6="","",IF(V$6&lt;&gt;"Active","n.a.",IF(V8=0,0,IF(V8=1,IF(AND(ISNUMBER(U10),ISNUMBER('Inputs'!$D$28),'Inputs'!$D$28&gt;=0,'Inputs'!$D$28&lt;=1),U10*(1-'Inputs'!$D$28),"n.a."),"n.a."))))</x:f>
        <x:v>n.a.</x:v>
      </x:c>
      <x:c r="W10" s="44" t="str">
        <x:f>IF(W$6="","",IF(W$6&lt;&gt;"Active","n.a.",IF(W8=0,0,IF(W8=1,IF(AND(ISNUMBER(V10),ISNUMBER('Inputs'!$D$28),'Inputs'!$D$28&gt;=0,'Inputs'!$D$28&lt;=1),V10*(1-'Inputs'!$D$28),"n.a."),"n.a."))))</x:f>
        <x:v>n.a.</x:v>
      </x:c>
      <x:c r="X10" s="44" t="str">
        <x:f>IF(X$6="","",IF(X$6&lt;&gt;"Active","n.a.",IF(X8=0,0,IF(X8=1,IF(AND(ISNUMBER(W10),ISNUMBER('Inputs'!$D$28),'Inputs'!$D$28&gt;=0,'Inputs'!$D$28&lt;=1),W10*(1-'Inputs'!$D$28),"n.a."),"n.a."))))</x:f>
        <x:v>n.a.</x:v>
      </x:c>
      <x:c r="Y10" s="44" t="str">
        <x:f>IF(Y$6="","",IF(Y$6&lt;&gt;"Active","n.a.",IF(Y8=0,0,IF(Y8=1,IF(AND(ISNUMBER(X10),ISNUMBER('Inputs'!$D$28),'Inputs'!$D$28&gt;=0,'Inputs'!$D$28&lt;=1),X10*(1-'Inputs'!$D$28),"n.a."),"n.a."))))</x:f>
        <x:v>n.a.</x:v>
      </x:c>
    </x:row>
    <x:row r="11" ht="22" customHeight="1">
      <x:c r="A11" s="2"/>
      <x:c r="B11" s="2"/>
      <x:c r="C11" s="2" t="str">
        <x:v>Resource saved (kWh/year)</x:v>
      </x:c>
      <x:c r="D11" s="2"/>
      <x:c r="E11" s="54"/>
      <x:c r="F11" s="55" t="str">
        <x:f>IF(F$6="","",IF(F$6&lt;&gt;"Active","n.a.",IF(COUNT(F9,F10)=2,F9*F10,"n.a.")))</x:f>
        <x:v>n.a.</x:v>
      </x:c>
      <x:c r="G11" s="55" t="str">
        <x:f>IF(G$6="","",IF(G$6&lt;&gt;"Active","n.a.",IF(COUNT(G9,G10)=2,G9*G10,"n.a.")))</x:f>
        <x:v>n.a.</x:v>
      </x:c>
      <x:c r="H11" s="55" t="str">
        <x:f>IF(H$6="","",IF(H$6&lt;&gt;"Active","n.a.",IF(COUNT(H9,H10)=2,H9*H10,"n.a.")))</x:f>
        <x:v>n.a.</x:v>
      </x:c>
      <x:c r="I11" s="55" t="str">
        <x:f>IF(I$6="","",IF(I$6&lt;&gt;"Active","n.a.",IF(COUNT(I9,I10)=2,I9*I10,"n.a.")))</x:f>
        <x:v>n.a.</x:v>
      </x:c>
      <x:c r="J11" s="55" t="str">
        <x:f>IF(J$6="","",IF(J$6&lt;&gt;"Active","n.a.",IF(COUNT(J9,J10)=2,J9*J10,"n.a.")))</x:f>
        <x:v>n.a.</x:v>
      </x:c>
      <x:c r="K11" s="55" t="str">
        <x:f>IF(K$6="","",IF(K$6&lt;&gt;"Active","n.a.",IF(COUNT(K9,K10)=2,K9*K10,"n.a.")))</x:f>
        <x:v>n.a.</x:v>
      </x:c>
      <x:c r="L11" s="55" t="str">
        <x:f>IF(L$6="","",IF(L$6&lt;&gt;"Active","n.a.",IF(COUNT(L9,L10)=2,L9*L10,"n.a.")))</x:f>
        <x:v>n.a.</x:v>
      </x:c>
      <x:c r="M11" s="55" t="str">
        <x:f>IF(M$6="","",IF(M$6&lt;&gt;"Active","n.a.",IF(COUNT(M9,M10)=2,M9*M10,"n.a.")))</x:f>
        <x:v>n.a.</x:v>
      </x:c>
      <x:c r="N11" s="55" t="str">
        <x:f>IF(N$6="","",IF(N$6&lt;&gt;"Active","n.a.",IF(COUNT(N9,N10)=2,N9*N10,"n.a.")))</x:f>
        <x:v>n.a.</x:v>
      </x:c>
      <x:c r="O11" s="55" t="str">
        <x:f>IF(O$6="","",IF(O$6&lt;&gt;"Active","n.a.",IF(COUNT(O9,O10)=2,O9*O10,"n.a.")))</x:f>
        <x:v>n.a.</x:v>
      </x:c>
      <x:c r="P11" s="55" t="str">
        <x:f>IF(P$6="","",IF(P$6&lt;&gt;"Active","n.a.",IF(COUNT(P9,P10)=2,P9*P10,"n.a.")))</x:f>
        <x:v>n.a.</x:v>
      </x:c>
      <x:c r="Q11" s="55" t="str">
        <x:f>IF(Q$6="","",IF(Q$6&lt;&gt;"Active","n.a.",IF(COUNT(Q9,Q10)=2,Q9*Q10,"n.a.")))</x:f>
        <x:v>n.a.</x:v>
      </x:c>
      <x:c r="R11" s="55" t="str">
        <x:f>IF(R$6="","",IF(R$6&lt;&gt;"Active","n.a.",IF(COUNT(R9,R10)=2,R9*R10,"n.a.")))</x:f>
        <x:v>n.a.</x:v>
      </x:c>
      <x:c r="S11" s="55" t="str">
        <x:f>IF(S$6="","",IF(S$6&lt;&gt;"Active","n.a.",IF(COUNT(S9,S10)=2,S9*S10,"n.a.")))</x:f>
        <x:v>n.a.</x:v>
      </x:c>
      <x:c r="T11" s="55" t="str">
        <x:f>IF(T$6="","",IF(T$6&lt;&gt;"Active","n.a.",IF(COUNT(T9,T10)=2,T9*T10,"n.a.")))</x:f>
        <x:v>n.a.</x:v>
      </x:c>
      <x:c r="U11" s="55" t="str">
        <x:f>IF(U$6="","",IF(U$6&lt;&gt;"Active","n.a.",IF(COUNT(U9,U10)=2,U9*U10,"n.a.")))</x:f>
        <x:v>n.a.</x:v>
      </x:c>
      <x:c r="V11" s="55" t="str">
        <x:f>IF(V$6="","",IF(V$6&lt;&gt;"Active","n.a.",IF(COUNT(V9,V10)=2,V9*V10,"n.a.")))</x:f>
        <x:v>n.a.</x:v>
      </x:c>
      <x:c r="W11" s="55" t="str">
        <x:f>IF(W$6="","",IF(W$6&lt;&gt;"Active","n.a.",IF(COUNT(W9,W10)=2,W9*W10,"n.a.")))</x:f>
        <x:v>n.a.</x:v>
      </x:c>
      <x:c r="X11" s="55" t="str">
        <x:f>IF(X$6="","",IF(X$6&lt;&gt;"Active","n.a.",IF(COUNT(X9,X10)=2,X9*X10,"n.a.")))</x:f>
        <x:v>n.a.</x:v>
      </x:c>
      <x:c r="Y11" s="55" t="str">
        <x:f>IF(Y$6="","",IF(Y$6&lt;&gt;"Active","n.a.",IF(COUNT(Y9,Y10)=2,Y9*Y10,"n.a.")))</x:f>
        <x:v>n.a.</x:v>
      </x:c>
    </x:row>
    <x:row r="12" ht="22" customHeight="1">
      <x:c r="A12" s="2"/>
      <x:c r="B12" s="2"/>
      <x:c r="C12" s="2" t="str">
        <x:v>Variable tariff (AED/kWh)</x:v>
      </x:c>
      <x:c r="D12" s="2"/>
      <x:c r="E12" s="59"/>
      <x:c r="F12" s="46" t="str">
        <x:f>IF(F$6="","",IF(F$6&lt;&gt;"Active","n.a.",IF(F8=0,0,IF(F8=1,IF(AND(ISNUMBER('Inputs'!$G$11),'Inputs'!$G$11&gt;=0),'Inputs'!$G$11,"n.a."),"n.a."))))</x:f>
        <x:v>n.a.</x:v>
      </x:c>
      <x:c r="G12" s="46" t="str">
        <x:f>IF(G$6="","",IF(G$6&lt;&gt;"Active","n.a.",IF(G8=0,0,IF(G8=1,IF(AND(ISNUMBER(F12),ISNUMBER('Inputs'!$D$27),'Inputs'!$D$27&gt;-1),F12*(1+'Inputs'!$D$27),"n.a."),"n.a."))))</x:f>
        <x:v>n.a.</x:v>
      </x:c>
      <x:c r="H12" s="46" t="str">
        <x:f>IF(H$6="","",IF(H$6&lt;&gt;"Active","n.a.",IF(H8=0,0,IF(H8=1,IF(AND(ISNUMBER(G12),ISNUMBER('Inputs'!$D$27),'Inputs'!$D$27&gt;-1),G12*(1+'Inputs'!$D$27),"n.a."),"n.a."))))</x:f>
        <x:v>n.a.</x:v>
      </x:c>
      <x:c r="I12" s="46" t="str">
        <x:f>IF(I$6="","",IF(I$6&lt;&gt;"Active","n.a.",IF(I8=0,0,IF(I8=1,IF(AND(ISNUMBER(H12),ISNUMBER('Inputs'!$D$27),'Inputs'!$D$27&gt;-1),H12*(1+'Inputs'!$D$27),"n.a."),"n.a."))))</x:f>
        <x:v>n.a.</x:v>
      </x:c>
      <x:c r="J12" s="46" t="str">
        <x:f>IF(J$6="","",IF(J$6&lt;&gt;"Active","n.a.",IF(J8=0,0,IF(J8=1,IF(AND(ISNUMBER(I12),ISNUMBER('Inputs'!$D$27),'Inputs'!$D$27&gt;-1),I12*(1+'Inputs'!$D$27),"n.a."),"n.a."))))</x:f>
        <x:v>n.a.</x:v>
      </x:c>
      <x:c r="K12" s="46" t="str">
        <x:f>IF(K$6="","",IF(K$6&lt;&gt;"Active","n.a.",IF(K8=0,0,IF(K8=1,IF(AND(ISNUMBER(J12),ISNUMBER('Inputs'!$D$27),'Inputs'!$D$27&gt;-1),J12*(1+'Inputs'!$D$27),"n.a."),"n.a."))))</x:f>
        <x:v>n.a.</x:v>
      </x:c>
      <x:c r="L12" s="46" t="str">
        <x:f>IF(L$6="","",IF(L$6&lt;&gt;"Active","n.a.",IF(L8=0,0,IF(L8=1,IF(AND(ISNUMBER(K12),ISNUMBER('Inputs'!$D$27),'Inputs'!$D$27&gt;-1),K12*(1+'Inputs'!$D$27),"n.a."),"n.a."))))</x:f>
        <x:v>n.a.</x:v>
      </x:c>
      <x:c r="M12" s="46" t="str">
        <x:f>IF(M$6="","",IF(M$6&lt;&gt;"Active","n.a.",IF(M8=0,0,IF(M8=1,IF(AND(ISNUMBER(L12),ISNUMBER('Inputs'!$D$27),'Inputs'!$D$27&gt;-1),L12*(1+'Inputs'!$D$27),"n.a."),"n.a."))))</x:f>
        <x:v>n.a.</x:v>
      </x:c>
      <x:c r="N12" s="46" t="str">
        <x:f>IF(N$6="","",IF(N$6&lt;&gt;"Active","n.a.",IF(N8=0,0,IF(N8=1,IF(AND(ISNUMBER(M12),ISNUMBER('Inputs'!$D$27),'Inputs'!$D$27&gt;-1),M12*(1+'Inputs'!$D$27),"n.a."),"n.a."))))</x:f>
        <x:v>n.a.</x:v>
      </x:c>
      <x:c r="O12" s="46" t="str">
        <x:f>IF(O$6="","",IF(O$6&lt;&gt;"Active","n.a.",IF(O8=0,0,IF(O8=1,IF(AND(ISNUMBER(N12),ISNUMBER('Inputs'!$D$27),'Inputs'!$D$27&gt;-1),N12*(1+'Inputs'!$D$27),"n.a."),"n.a."))))</x:f>
        <x:v>n.a.</x:v>
      </x:c>
      <x:c r="P12" s="46" t="str">
        <x:f>IF(P$6="","",IF(P$6&lt;&gt;"Active","n.a.",IF(P8=0,0,IF(P8=1,IF(AND(ISNUMBER(O12),ISNUMBER('Inputs'!$D$27),'Inputs'!$D$27&gt;-1),O12*(1+'Inputs'!$D$27),"n.a."),"n.a."))))</x:f>
        <x:v>n.a.</x:v>
      </x:c>
      <x:c r="Q12" s="46" t="str">
        <x:f>IF(Q$6="","",IF(Q$6&lt;&gt;"Active","n.a.",IF(Q8=0,0,IF(Q8=1,IF(AND(ISNUMBER(P12),ISNUMBER('Inputs'!$D$27),'Inputs'!$D$27&gt;-1),P12*(1+'Inputs'!$D$27),"n.a."),"n.a."))))</x:f>
        <x:v>n.a.</x:v>
      </x:c>
      <x:c r="R12" s="46" t="str">
        <x:f>IF(R$6="","",IF(R$6&lt;&gt;"Active","n.a.",IF(R8=0,0,IF(R8=1,IF(AND(ISNUMBER(Q12),ISNUMBER('Inputs'!$D$27),'Inputs'!$D$27&gt;-1),Q12*(1+'Inputs'!$D$27),"n.a."),"n.a."))))</x:f>
        <x:v>n.a.</x:v>
      </x:c>
      <x:c r="S12" s="46" t="str">
        <x:f>IF(S$6="","",IF(S$6&lt;&gt;"Active","n.a.",IF(S8=0,0,IF(S8=1,IF(AND(ISNUMBER(R12),ISNUMBER('Inputs'!$D$27),'Inputs'!$D$27&gt;-1),R12*(1+'Inputs'!$D$27),"n.a."),"n.a."))))</x:f>
        <x:v>n.a.</x:v>
      </x:c>
      <x:c r="T12" s="46" t="str">
        <x:f>IF(T$6="","",IF(T$6&lt;&gt;"Active","n.a.",IF(T8=0,0,IF(T8=1,IF(AND(ISNUMBER(S12),ISNUMBER('Inputs'!$D$27),'Inputs'!$D$27&gt;-1),S12*(1+'Inputs'!$D$27),"n.a."),"n.a."))))</x:f>
        <x:v>n.a.</x:v>
      </x:c>
      <x:c r="U12" s="46" t="str">
        <x:f>IF(U$6="","",IF(U$6&lt;&gt;"Active","n.a.",IF(U8=0,0,IF(U8=1,IF(AND(ISNUMBER(T12),ISNUMBER('Inputs'!$D$27),'Inputs'!$D$27&gt;-1),T12*(1+'Inputs'!$D$27),"n.a."),"n.a."))))</x:f>
        <x:v>n.a.</x:v>
      </x:c>
      <x:c r="V12" s="46" t="str">
        <x:f>IF(V$6="","",IF(V$6&lt;&gt;"Active","n.a.",IF(V8=0,0,IF(V8=1,IF(AND(ISNUMBER(U12),ISNUMBER('Inputs'!$D$27),'Inputs'!$D$27&gt;-1),U12*(1+'Inputs'!$D$27),"n.a."),"n.a."))))</x:f>
        <x:v>n.a.</x:v>
      </x:c>
      <x:c r="W12" s="46" t="str">
        <x:f>IF(W$6="","",IF(W$6&lt;&gt;"Active","n.a.",IF(W8=0,0,IF(W8=1,IF(AND(ISNUMBER(V12),ISNUMBER('Inputs'!$D$27),'Inputs'!$D$27&gt;-1),V12*(1+'Inputs'!$D$27),"n.a."),"n.a."))))</x:f>
        <x:v>n.a.</x:v>
      </x:c>
      <x:c r="X12" s="46" t="str">
        <x:f>IF(X$6="","",IF(X$6&lt;&gt;"Active","n.a.",IF(X8=0,0,IF(X8=1,IF(AND(ISNUMBER(W12),ISNUMBER('Inputs'!$D$27),'Inputs'!$D$27&gt;-1),W12*(1+'Inputs'!$D$27),"n.a."),"n.a."))))</x:f>
        <x:v>n.a.</x:v>
      </x:c>
      <x:c r="Y12" s="46" t="str">
        <x:f>IF(Y$6="","",IF(Y$6&lt;&gt;"Active","n.a.",IF(Y8=0,0,IF(Y8=1,IF(AND(ISNUMBER(X12),ISNUMBER('Inputs'!$D$27),'Inputs'!$D$27&gt;-1),X12*(1+'Inputs'!$D$27),"n.a."),"n.a."))))</x:f>
        <x:v>n.a.</x:v>
      </x:c>
    </x:row>
    <x:row r="13" ht="22" customHeight="1">
      <x:c r="A13" s="2"/>
      <x:c r="B13" s="2"/>
      <x:c r="C13" s="2" t="str">
        <x:v>Avoided variable cost (AED)</x:v>
      </x:c>
      <x:c r="D13" s="2"/>
      <x:c r="E13" s="54"/>
      <x:c r="F13" s="55" t="str">
        <x:f>IF(F$6="","",IF(F$6&lt;&gt;"Active","n.a.",IF(COUNT(F11,F12)=2,F11*F12,"n.a.")))</x:f>
        <x:v>n.a.</x:v>
      </x:c>
      <x:c r="G13" s="55" t="str">
        <x:f>IF(G$6="","",IF(G$6&lt;&gt;"Active","n.a.",IF(COUNT(G11,G12)=2,G11*G12,"n.a.")))</x:f>
        <x:v>n.a.</x:v>
      </x:c>
      <x:c r="H13" s="55" t="str">
        <x:f>IF(H$6="","",IF(H$6&lt;&gt;"Active","n.a.",IF(COUNT(H11,H12)=2,H11*H12,"n.a.")))</x:f>
        <x:v>n.a.</x:v>
      </x:c>
      <x:c r="I13" s="55" t="str">
        <x:f>IF(I$6="","",IF(I$6&lt;&gt;"Active","n.a.",IF(COUNT(I11,I12)=2,I11*I12,"n.a.")))</x:f>
        <x:v>n.a.</x:v>
      </x:c>
      <x:c r="J13" s="55" t="str">
        <x:f>IF(J$6="","",IF(J$6&lt;&gt;"Active","n.a.",IF(COUNT(J11,J12)=2,J11*J12,"n.a.")))</x:f>
        <x:v>n.a.</x:v>
      </x:c>
      <x:c r="K13" s="55" t="str">
        <x:f>IF(K$6="","",IF(K$6&lt;&gt;"Active","n.a.",IF(COUNT(K11,K12)=2,K11*K12,"n.a.")))</x:f>
        <x:v>n.a.</x:v>
      </x:c>
      <x:c r="L13" s="55" t="str">
        <x:f>IF(L$6="","",IF(L$6&lt;&gt;"Active","n.a.",IF(COUNT(L11,L12)=2,L11*L12,"n.a.")))</x:f>
        <x:v>n.a.</x:v>
      </x:c>
      <x:c r="M13" s="55" t="str">
        <x:f>IF(M$6="","",IF(M$6&lt;&gt;"Active","n.a.",IF(COUNT(M11,M12)=2,M11*M12,"n.a.")))</x:f>
        <x:v>n.a.</x:v>
      </x:c>
      <x:c r="N13" s="55" t="str">
        <x:f>IF(N$6="","",IF(N$6&lt;&gt;"Active","n.a.",IF(COUNT(N11,N12)=2,N11*N12,"n.a.")))</x:f>
        <x:v>n.a.</x:v>
      </x:c>
      <x:c r="O13" s="55" t="str">
        <x:f>IF(O$6="","",IF(O$6&lt;&gt;"Active","n.a.",IF(COUNT(O11,O12)=2,O11*O12,"n.a.")))</x:f>
        <x:v>n.a.</x:v>
      </x:c>
      <x:c r="P13" s="55" t="str">
        <x:f>IF(P$6="","",IF(P$6&lt;&gt;"Active","n.a.",IF(COUNT(P11,P12)=2,P11*P12,"n.a.")))</x:f>
        <x:v>n.a.</x:v>
      </x:c>
      <x:c r="Q13" s="55" t="str">
        <x:f>IF(Q$6="","",IF(Q$6&lt;&gt;"Active","n.a.",IF(COUNT(Q11,Q12)=2,Q11*Q12,"n.a.")))</x:f>
        <x:v>n.a.</x:v>
      </x:c>
      <x:c r="R13" s="55" t="str">
        <x:f>IF(R$6="","",IF(R$6&lt;&gt;"Active","n.a.",IF(COUNT(R11,R12)=2,R11*R12,"n.a.")))</x:f>
        <x:v>n.a.</x:v>
      </x:c>
      <x:c r="S13" s="55" t="str">
        <x:f>IF(S$6="","",IF(S$6&lt;&gt;"Active","n.a.",IF(COUNT(S11,S12)=2,S11*S12,"n.a.")))</x:f>
        <x:v>n.a.</x:v>
      </x:c>
      <x:c r="T13" s="55" t="str">
        <x:f>IF(T$6="","",IF(T$6&lt;&gt;"Active","n.a.",IF(COUNT(T11,T12)=2,T11*T12,"n.a.")))</x:f>
        <x:v>n.a.</x:v>
      </x:c>
      <x:c r="U13" s="55" t="str">
        <x:f>IF(U$6="","",IF(U$6&lt;&gt;"Active","n.a.",IF(COUNT(U11,U12)=2,U11*U12,"n.a.")))</x:f>
        <x:v>n.a.</x:v>
      </x:c>
      <x:c r="V13" s="55" t="str">
        <x:f>IF(V$6="","",IF(V$6&lt;&gt;"Active","n.a.",IF(COUNT(V11,V12)=2,V11*V12,"n.a.")))</x:f>
        <x:v>n.a.</x:v>
      </x:c>
      <x:c r="W13" s="55" t="str">
        <x:f>IF(W$6="","",IF(W$6&lt;&gt;"Active","n.a.",IF(COUNT(W11,W12)=2,W11*W12,"n.a.")))</x:f>
        <x:v>n.a.</x:v>
      </x:c>
      <x:c r="X13" s="55" t="str">
        <x:f>IF(X$6="","",IF(X$6&lt;&gt;"Active","n.a.",IF(COUNT(X11,X12)=2,X11*X12,"n.a.")))</x:f>
        <x:v>n.a.</x:v>
      </x:c>
      <x:c r="Y13" s="55" t="str">
        <x:f>IF(Y$6="","",IF(Y$6&lt;&gt;"Active","n.a.",IF(COUNT(Y11,Y12)=2,Y11*Y12,"n.a.")))</x:f>
        <x:v>n.a.</x:v>
      </x:c>
    </x:row>
    <x:row r="14" ht="22" customHeight="1">
      <x:c r="A14" s="2"/>
      <x:c r="B14" s="2"/>
      <x:c r="C14" s="26" t="str">
        <x:v>Water</x:v>
      </x:c>
      <x:c r="D14" s="2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</x:row>
    <x:row r="15" ht="22" customHeight="1">
      <x:c r="A15" s="2"/>
      <x:c r="B15" s="2"/>
      <x:c r="C15" s="2" t="str">
        <x:v>Water include flag</x:v>
      </x:c>
      <x:c r="D15" s="2"/>
      <x:c r="E15" s="57"/>
      <x:c r="F15" s="58" t="str">
        <x:f>IF(F$6="","",IF(F$6&lt;&gt;"Active","n.a.",IF(AND(ISNUMBER('Inputs'!$D$12),OR('Inputs'!$D$12=0,'Inputs'!$D$12=1)),'Inputs'!$D$12,"n.a.")))</x:f>
        <x:v>n.a.</x:v>
      </x:c>
      <x:c r="G15" s="58" t="str">
        <x:f>IF(G$6="","",IF(G$6&lt;&gt;"Active","n.a.",IF(AND(ISNUMBER('Inputs'!$D$12),OR('Inputs'!$D$12=0,'Inputs'!$D$12=1)),'Inputs'!$D$12,"n.a.")))</x:f>
        <x:v>n.a.</x:v>
      </x:c>
      <x:c r="H15" s="58" t="str">
        <x:f>IF(H$6="","",IF(H$6&lt;&gt;"Active","n.a.",IF(AND(ISNUMBER('Inputs'!$D$12),OR('Inputs'!$D$12=0,'Inputs'!$D$12=1)),'Inputs'!$D$12,"n.a.")))</x:f>
        <x:v>n.a.</x:v>
      </x:c>
      <x:c r="I15" s="58" t="str">
        <x:f>IF(I$6="","",IF(I$6&lt;&gt;"Active","n.a.",IF(AND(ISNUMBER('Inputs'!$D$12),OR('Inputs'!$D$12=0,'Inputs'!$D$12=1)),'Inputs'!$D$12,"n.a.")))</x:f>
        <x:v>n.a.</x:v>
      </x:c>
      <x:c r="J15" s="58" t="str">
        <x:f>IF(J$6="","",IF(J$6&lt;&gt;"Active","n.a.",IF(AND(ISNUMBER('Inputs'!$D$12),OR('Inputs'!$D$12=0,'Inputs'!$D$12=1)),'Inputs'!$D$12,"n.a.")))</x:f>
        <x:v>n.a.</x:v>
      </x:c>
      <x:c r="K15" s="58" t="str">
        <x:f>IF(K$6="","",IF(K$6&lt;&gt;"Active","n.a.",IF(AND(ISNUMBER('Inputs'!$D$12),OR('Inputs'!$D$12=0,'Inputs'!$D$12=1)),'Inputs'!$D$12,"n.a.")))</x:f>
        <x:v>n.a.</x:v>
      </x:c>
      <x:c r="L15" s="58" t="str">
        <x:f>IF(L$6="","",IF(L$6&lt;&gt;"Active","n.a.",IF(AND(ISNUMBER('Inputs'!$D$12),OR('Inputs'!$D$12=0,'Inputs'!$D$12=1)),'Inputs'!$D$12,"n.a.")))</x:f>
        <x:v>n.a.</x:v>
      </x:c>
      <x:c r="M15" s="58" t="str">
        <x:f>IF(M$6="","",IF(M$6&lt;&gt;"Active","n.a.",IF(AND(ISNUMBER('Inputs'!$D$12),OR('Inputs'!$D$12=0,'Inputs'!$D$12=1)),'Inputs'!$D$12,"n.a.")))</x:f>
        <x:v>n.a.</x:v>
      </x:c>
      <x:c r="N15" s="58" t="str">
        <x:f>IF(N$6="","",IF(N$6&lt;&gt;"Active","n.a.",IF(AND(ISNUMBER('Inputs'!$D$12),OR('Inputs'!$D$12=0,'Inputs'!$D$12=1)),'Inputs'!$D$12,"n.a.")))</x:f>
        <x:v>n.a.</x:v>
      </x:c>
      <x:c r="O15" s="58" t="str">
        <x:f>IF(O$6="","",IF(O$6&lt;&gt;"Active","n.a.",IF(AND(ISNUMBER('Inputs'!$D$12),OR('Inputs'!$D$12=0,'Inputs'!$D$12=1)),'Inputs'!$D$12,"n.a.")))</x:f>
        <x:v>n.a.</x:v>
      </x:c>
      <x:c r="P15" s="58" t="str">
        <x:f>IF(P$6="","",IF(P$6&lt;&gt;"Active","n.a.",IF(AND(ISNUMBER('Inputs'!$D$12),OR('Inputs'!$D$12=0,'Inputs'!$D$12=1)),'Inputs'!$D$12,"n.a.")))</x:f>
        <x:v>n.a.</x:v>
      </x:c>
      <x:c r="Q15" s="58" t="str">
        <x:f>IF(Q$6="","",IF(Q$6&lt;&gt;"Active","n.a.",IF(AND(ISNUMBER('Inputs'!$D$12),OR('Inputs'!$D$12=0,'Inputs'!$D$12=1)),'Inputs'!$D$12,"n.a.")))</x:f>
        <x:v>n.a.</x:v>
      </x:c>
      <x:c r="R15" s="58" t="str">
        <x:f>IF(R$6="","",IF(R$6&lt;&gt;"Active","n.a.",IF(AND(ISNUMBER('Inputs'!$D$12),OR('Inputs'!$D$12=0,'Inputs'!$D$12=1)),'Inputs'!$D$12,"n.a.")))</x:f>
        <x:v>n.a.</x:v>
      </x:c>
      <x:c r="S15" s="58" t="str">
        <x:f>IF(S$6="","",IF(S$6&lt;&gt;"Active","n.a.",IF(AND(ISNUMBER('Inputs'!$D$12),OR('Inputs'!$D$12=0,'Inputs'!$D$12=1)),'Inputs'!$D$12,"n.a.")))</x:f>
        <x:v>n.a.</x:v>
      </x:c>
      <x:c r="T15" s="58" t="str">
        <x:f>IF(T$6="","",IF(T$6&lt;&gt;"Active","n.a.",IF(AND(ISNUMBER('Inputs'!$D$12),OR('Inputs'!$D$12=0,'Inputs'!$D$12=1)),'Inputs'!$D$12,"n.a.")))</x:f>
        <x:v>n.a.</x:v>
      </x:c>
      <x:c r="U15" s="58" t="str">
        <x:f>IF(U$6="","",IF(U$6&lt;&gt;"Active","n.a.",IF(AND(ISNUMBER('Inputs'!$D$12),OR('Inputs'!$D$12=0,'Inputs'!$D$12=1)),'Inputs'!$D$12,"n.a.")))</x:f>
        <x:v>n.a.</x:v>
      </x:c>
      <x:c r="V15" s="58" t="str">
        <x:f>IF(V$6="","",IF(V$6&lt;&gt;"Active","n.a.",IF(AND(ISNUMBER('Inputs'!$D$12),OR('Inputs'!$D$12=0,'Inputs'!$D$12=1)),'Inputs'!$D$12,"n.a.")))</x:f>
        <x:v>n.a.</x:v>
      </x:c>
      <x:c r="W15" s="58" t="str">
        <x:f>IF(W$6="","",IF(W$6&lt;&gt;"Active","n.a.",IF(AND(ISNUMBER('Inputs'!$D$12),OR('Inputs'!$D$12=0,'Inputs'!$D$12=1)),'Inputs'!$D$12,"n.a.")))</x:f>
        <x:v>n.a.</x:v>
      </x:c>
      <x:c r="X15" s="58" t="str">
        <x:f>IF(X$6="","",IF(X$6&lt;&gt;"Active","n.a.",IF(AND(ISNUMBER('Inputs'!$D$12),OR('Inputs'!$D$12=0,'Inputs'!$D$12=1)),'Inputs'!$D$12,"n.a.")))</x:f>
        <x:v>n.a.</x:v>
      </x:c>
      <x:c r="Y15" s="58" t="str">
        <x:f>IF(Y$6="","",IF(Y$6&lt;&gt;"Active","n.a.",IF(AND(ISNUMBER('Inputs'!$D$12),OR('Inputs'!$D$12=0,'Inputs'!$D$12=1)),'Inputs'!$D$12,"n.a.")))</x:f>
        <x:v>n.a.</x:v>
      </x:c>
    </x:row>
    <x:row r="16" ht="22" customHeight="1">
      <x:c r="A16" s="2"/>
      <x:c r="B16" s="2"/>
      <x:c r="C16" s="2" t="str">
        <x:v>Boundary consumption (m3/year)</x:v>
      </x:c>
      <x:c r="D16" s="2"/>
      <x:c r="E16" s="54"/>
      <x:c r="F16" s="52" t="str">
        <x:f>IF(F$6="","",IF(F$6&lt;&gt;"Active","n.a.",IF(F15=0,0,IF(AND(F15=1,ISNUMBER('Inputs'!$E$12),'Inputs'!$E$12&gt;=0),'Inputs'!$E$12,"n.a."))))</x:f>
        <x:v>n.a.</x:v>
      </x:c>
      <x:c r="G16" s="52" t="str">
        <x:f>IF(G$6="","",IF(G$6&lt;&gt;"Active","n.a.",IF(G15=0,0,IF(AND(G15=1,ISNUMBER('Inputs'!$E$12),'Inputs'!$E$12&gt;=0),'Inputs'!$E$12,"n.a."))))</x:f>
        <x:v>n.a.</x:v>
      </x:c>
      <x:c r="H16" s="52" t="str">
        <x:f>IF(H$6="","",IF(H$6&lt;&gt;"Active","n.a.",IF(H15=0,0,IF(AND(H15=1,ISNUMBER('Inputs'!$E$12),'Inputs'!$E$12&gt;=0),'Inputs'!$E$12,"n.a."))))</x:f>
        <x:v>n.a.</x:v>
      </x:c>
      <x:c r="I16" s="52" t="str">
        <x:f>IF(I$6="","",IF(I$6&lt;&gt;"Active","n.a.",IF(I15=0,0,IF(AND(I15=1,ISNUMBER('Inputs'!$E$12),'Inputs'!$E$12&gt;=0),'Inputs'!$E$12,"n.a."))))</x:f>
        <x:v>n.a.</x:v>
      </x:c>
      <x:c r="J16" s="52" t="str">
        <x:f>IF(J$6="","",IF(J$6&lt;&gt;"Active","n.a.",IF(J15=0,0,IF(AND(J15=1,ISNUMBER('Inputs'!$E$12),'Inputs'!$E$12&gt;=0),'Inputs'!$E$12,"n.a."))))</x:f>
        <x:v>n.a.</x:v>
      </x:c>
      <x:c r="K16" s="52" t="str">
        <x:f>IF(K$6="","",IF(K$6&lt;&gt;"Active","n.a.",IF(K15=0,0,IF(AND(K15=1,ISNUMBER('Inputs'!$E$12),'Inputs'!$E$12&gt;=0),'Inputs'!$E$12,"n.a."))))</x:f>
        <x:v>n.a.</x:v>
      </x:c>
      <x:c r="L16" s="52" t="str">
        <x:f>IF(L$6="","",IF(L$6&lt;&gt;"Active","n.a.",IF(L15=0,0,IF(AND(L15=1,ISNUMBER('Inputs'!$E$12),'Inputs'!$E$12&gt;=0),'Inputs'!$E$12,"n.a."))))</x:f>
        <x:v>n.a.</x:v>
      </x:c>
      <x:c r="M16" s="52" t="str">
        <x:f>IF(M$6="","",IF(M$6&lt;&gt;"Active","n.a.",IF(M15=0,0,IF(AND(M15=1,ISNUMBER('Inputs'!$E$12),'Inputs'!$E$12&gt;=0),'Inputs'!$E$12,"n.a."))))</x:f>
        <x:v>n.a.</x:v>
      </x:c>
      <x:c r="N16" s="52" t="str">
        <x:f>IF(N$6="","",IF(N$6&lt;&gt;"Active","n.a.",IF(N15=0,0,IF(AND(N15=1,ISNUMBER('Inputs'!$E$12),'Inputs'!$E$12&gt;=0),'Inputs'!$E$12,"n.a."))))</x:f>
        <x:v>n.a.</x:v>
      </x:c>
      <x:c r="O16" s="52" t="str">
        <x:f>IF(O$6="","",IF(O$6&lt;&gt;"Active","n.a.",IF(O15=0,0,IF(AND(O15=1,ISNUMBER('Inputs'!$E$12),'Inputs'!$E$12&gt;=0),'Inputs'!$E$12,"n.a."))))</x:f>
        <x:v>n.a.</x:v>
      </x:c>
      <x:c r="P16" s="52" t="str">
        <x:f>IF(P$6="","",IF(P$6&lt;&gt;"Active","n.a.",IF(P15=0,0,IF(AND(P15=1,ISNUMBER('Inputs'!$E$12),'Inputs'!$E$12&gt;=0),'Inputs'!$E$12,"n.a."))))</x:f>
        <x:v>n.a.</x:v>
      </x:c>
      <x:c r="Q16" s="52" t="str">
        <x:f>IF(Q$6="","",IF(Q$6&lt;&gt;"Active","n.a.",IF(Q15=0,0,IF(AND(Q15=1,ISNUMBER('Inputs'!$E$12),'Inputs'!$E$12&gt;=0),'Inputs'!$E$12,"n.a."))))</x:f>
        <x:v>n.a.</x:v>
      </x:c>
      <x:c r="R16" s="52" t="str">
        <x:f>IF(R$6="","",IF(R$6&lt;&gt;"Active","n.a.",IF(R15=0,0,IF(AND(R15=1,ISNUMBER('Inputs'!$E$12),'Inputs'!$E$12&gt;=0),'Inputs'!$E$12,"n.a."))))</x:f>
        <x:v>n.a.</x:v>
      </x:c>
      <x:c r="S16" s="52" t="str">
        <x:f>IF(S$6="","",IF(S$6&lt;&gt;"Active","n.a.",IF(S15=0,0,IF(AND(S15=1,ISNUMBER('Inputs'!$E$12),'Inputs'!$E$12&gt;=0),'Inputs'!$E$12,"n.a."))))</x:f>
        <x:v>n.a.</x:v>
      </x:c>
      <x:c r="T16" s="52" t="str">
        <x:f>IF(T$6="","",IF(T$6&lt;&gt;"Active","n.a.",IF(T15=0,0,IF(AND(T15=1,ISNUMBER('Inputs'!$E$12),'Inputs'!$E$12&gt;=0),'Inputs'!$E$12,"n.a."))))</x:f>
        <x:v>n.a.</x:v>
      </x:c>
      <x:c r="U16" s="52" t="str">
        <x:f>IF(U$6="","",IF(U$6&lt;&gt;"Active","n.a.",IF(U15=0,0,IF(AND(U15=1,ISNUMBER('Inputs'!$E$12),'Inputs'!$E$12&gt;=0),'Inputs'!$E$12,"n.a."))))</x:f>
        <x:v>n.a.</x:v>
      </x:c>
      <x:c r="V16" s="52" t="str">
        <x:f>IF(V$6="","",IF(V$6&lt;&gt;"Active","n.a.",IF(V15=0,0,IF(AND(V15=1,ISNUMBER('Inputs'!$E$12),'Inputs'!$E$12&gt;=0),'Inputs'!$E$12,"n.a."))))</x:f>
        <x:v>n.a.</x:v>
      </x:c>
      <x:c r="W16" s="52" t="str">
        <x:f>IF(W$6="","",IF(W$6&lt;&gt;"Active","n.a.",IF(W15=0,0,IF(AND(W15=1,ISNUMBER('Inputs'!$E$12),'Inputs'!$E$12&gt;=0),'Inputs'!$E$12,"n.a."))))</x:f>
        <x:v>n.a.</x:v>
      </x:c>
      <x:c r="X16" s="52" t="str">
        <x:f>IF(X$6="","",IF(X$6&lt;&gt;"Active","n.a.",IF(X15=0,0,IF(AND(X15=1,ISNUMBER('Inputs'!$E$12),'Inputs'!$E$12&gt;=0),'Inputs'!$E$12,"n.a."))))</x:f>
        <x:v>n.a.</x:v>
      </x:c>
      <x:c r="Y16" s="52" t="str">
        <x:f>IF(Y$6="","",IF(Y$6&lt;&gt;"Active","n.a.",IF(Y15=0,0,IF(AND(Y15=1,ISNUMBER('Inputs'!$E$12),'Inputs'!$E$12&gt;=0),'Inputs'!$E$12,"n.a."))))</x:f>
        <x:v>n.a.</x:v>
      </x:c>
    </x:row>
    <x:row r="17" ht="22" customHeight="1">
      <x:c r="A17" s="2"/>
      <x:c r="B17" s="2"/>
      <x:c r="C17" s="28" t="str">
        <x:v>Saving assumption after degradation</x:v>
      </x:c>
      <x:c r="D17" s="28"/>
      <x:c r="E17" s="43"/>
      <x:c r="F17" s="44" t="str">
        <x:f>IF(F$6="","",IF(F$6&lt;&gt;"Active","n.a.",IF(F15=0,0,IF(F15=1,IF(AND(ISNUMBER('Inputs'!$H$12),'Inputs'!$H$12&gt;=0,'Inputs'!$H$12&lt;=1),'Inputs'!$H$12,"n.a."),"n.a."))))</x:f>
        <x:v>n.a.</x:v>
      </x:c>
      <x:c r="G17" s="44" t="str">
        <x:f>IF(G$6="","",IF(G$6&lt;&gt;"Active","n.a.",IF(G15=0,0,IF(G15=1,IF(AND(ISNUMBER(F17),ISNUMBER('Inputs'!$D$28),'Inputs'!$D$28&gt;=0,'Inputs'!$D$28&lt;=1),F17*(1-'Inputs'!$D$28),"n.a."),"n.a."))))</x:f>
        <x:v>n.a.</x:v>
      </x:c>
      <x:c r="H17" s="44" t="str">
        <x:f>IF(H$6="","",IF(H$6&lt;&gt;"Active","n.a.",IF(H15=0,0,IF(H15=1,IF(AND(ISNUMBER(G17),ISNUMBER('Inputs'!$D$28),'Inputs'!$D$28&gt;=0,'Inputs'!$D$28&lt;=1),G17*(1-'Inputs'!$D$28),"n.a."),"n.a."))))</x:f>
        <x:v>n.a.</x:v>
      </x:c>
      <x:c r="I17" s="44" t="str">
        <x:f>IF(I$6="","",IF(I$6&lt;&gt;"Active","n.a.",IF(I15=0,0,IF(I15=1,IF(AND(ISNUMBER(H17),ISNUMBER('Inputs'!$D$28),'Inputs'!$D$28&gt;=0,'Inputs'!$D$28&lt;=1),H17*(1-'Inputs'!$D$28),"n.a."),"n.a."))))</x:f>
        <x:v>n.a.</x:v>
      </x:c>
      <x:c r="J17" s="44" t="str">
        <x:f>IF(J$6="","",IF(J$6&lt;&gt;"Active","n.a.",IF(J15=0,0,IF(J15=1,IF(AND(ISNUMBER(I17),ISNUMBER('Inputs'!$D$28),'Inputs'!$D$28&gt;=0,'Inputs'!$D$28&lt;=1),I17*(1-'Inputs'!$D$28),"n.a."),"n.a."))))</x:f>
        <x:v>n.a.</x:v>
      </x:c>
      <x:c r="K17" s="44" t="str">
        <x:f>IF(K$6="","",IF(K$6&lt;&gt;"Active","n.a.",IF(K15=0,0,IF(K15=1,IF(AND(ISNUMBER(J17),ISNUMBER('Inputs'!$D$28),'Inputs'!$D$28&gt;=0,'Inputs'!$D$28&lt;=1),J17*(1-'Inputs'!$D$28),"n.a."),"n.a."))))</x:f>
        <x:v>n.a.</x:v>
      </x:c>
      <x:c r="L17" s="44" t="str">
        <x:f>IF(L$6="","",IF(L$6&lt;&gt;"Active","n.a.",IF(L15=0,0,IF(L15=1,IF(AND(ISNUMBER(K17),ISNUMBER('Inputs'!$D$28),'Inputs'!$D$28&gt;=0,'Inputs'!$D$28&lt;=1),K17*(1-'Inputs'!$D$28),"n.a."),"n.a."))))</x:f>
        <x:v>n.a.</x:v>
      </x:c>
      <x:c r="M17" s="44" t="str">
        <x:f>IF(M$6="","",IF(M$6&lt;&gt;"Active","n.a.",IF(M15=0,0,IF(M15=1,IF(AND(ISNUMBER(L17),ISNUMBER('Inputs'!$D$28),'Inputs'!$D$28&gt;=0,'Inputs'!$D$28&lt;=1),L17*(1-'Inputs'!$D$28),"n.a."),"n.a."))))</x:f>
        <x:v>n.a.</x:v>
      </x:c>
      <x:c r="N17" s="44" t="str">
        <x:f>IF(N$6="","",IF(N$6&lt;&gt;"Active","n.a.",IF(N15=0,0,IF(N15=1,IF(AND(ISNUMBER(M17),ISNUMBER('Inputs'!$D$28),'Inputs'!$D$28&gt;=0,'Inputs'!$D$28&lt;=1),M17*(1-'Inputs'!$D$28),"n.a."),"n.a."))))</x:f>
        <x:v>n.a.</x:v>
      </x:c>
      <x:c r="O17" s="44" t="str">
        <x:f>IF(O$6="","",IF(O$6&lt;&gt;"Active","n.a.",IF(O15=0,0,IF(O15=1,IF(AND(ISNUMBER(N17),ISNUMBER('Inputs'!$D$28),'Inputs'!$D$28&gt;=0,'Inputs'!$D$28&lt;=1),N17*(1-'Inputs'!$D$28),"n.a."),"n.a."))))</x:f>
        <x:v>n.a.</x:v>
      </x:c>
      <x:c r="P17" s="44" t="str">
        <x:f>IF(P$6="","",IF(P$6&lt;&gt;"Active","n.a.",IF(P15=0,0,IF(P15=1,IF(AND(ISNUMBER(O17),ISNUMBER('Inputs'!$D$28),'Inputs'!$D$28&gt;=0,'Inputs'!$D$28&lt;=1),O17*(1-'Inputs'!$D$28),"n.a."),"n.a."))))</x:f>
        <x:v>n.a.</x:v>
      </x:c>
      <x:c r="Q17" s="44" t="str">
        <x:f>IF(Q$6="","",IF(Q$6&lt;&gt;"Active","n.a.",IF(Q15=0,0,IF(Q15=1,IF(AND(ISNUMBER(P17),ISNUMBER('Inputs'!$D$28),'Inputs'!$D$28&gt;=0,'Inputs'!$D$28&lt;=1),P17*(1-'Inputs'!$D$28),"n.a."),"n.a."))))</x:f>
        <x:v>n.a.</x:v>
      </x:c>
      <x:c r="R17" s="44" t="str">
        <x:f>IF(R$6="","",IF(R$6&lt;&gt;"Active","n.a.",IF(R15=0,0,IF(R15=1,IF(AND(ISNUMBER(Q17),ISNUMBER('Inputs'!$D$28),'Inputs'!$D$28&gt;=0,'Inputs'!$D$28&lt;=1),Q17*(1-'Inputs'!$D$28),"n.a."),"n.a."))))</x:f>
        <x:v>n.a.</x:v>
      </x:c>
      <x:c r="S17" s="44" t="str">
        <x:f>IF(S$6="","",IF(S$6&lt;&gt;"Active","n.a.",IF(S15=0,0,IF(S15=1,IF(AND(ISNUMBER(R17),ISNUMBER('Inputs'!$D$28),'Inputs'!$D$28&gt;=0,'Inputs'!$D$28&lt;=1),R17*(1-'Inputs'!$D$28),"n.a."),"n.a."))))</x:f>
        <x:v>n.a.</x:v>
      </x:c>
      <x:c r="T17" s="44" t="str">
        <x:f>IF(T$6="","",IF(T$6&lt;&gt;"Active","n.a.",IF(T15=0,0,IF(T15=1,IF(AND(ISNUMBER(S17),ISNUMBER('Inputs'!$D$28),'Inputs'!$D$28&gt;=0,'Inputs'!$D$28&lt;=1),S17*(1-'Inputs'!$D$28),"n.a."),"n.a."))))</x:f>
        <x:v>n.a.</x:v>
      </x:c>
      <x:c r="U17" s="44" t="str">
        <x:f>IF(U$6="","",IF(U$6&lt;&gt;"Active","n.a.",IF(U15=0,0,IF(U15=1,IF(AND(ISNUMBER(T17),ISNUMBER('Inputs'!$D$28),'Inputs'!$D$28&gt;=0,'Inputs'!$D$28&lt;=1),T17*(1-'Inputs'!$D$28),"n.a."),"n.a."))))</x:f>
        <x:v>n.a.</x:v>
      </x:c>
      <x:c r="V17" s="44" t="str">
        <x:f>IF(V$6="","",IF(V$6&lt;&gt;"Active","n.a.",IF(V15=0,0,IF(V15=1,IF(AND(ISNUMBER(U17),ISNUMBER('Inputs'!$D$28),'Inputs'!$D$28&gt;=0,'Inputs'!$D$28&lt;=1),U17*(1-'Inputs'!$D$28),"n.a."),"n.a."))))</x:f>
        <x:v>n.a.</x:v>
      </x:c>
      <x:c r="W17" s="44" t="str">
        <x:f>IF(W$6="","",IF(W$6&lt;&gt;"Active","n.a.",IF(W15=0,0,IF(W15=1,IF(AND(ISNUMBER(V17),ISNUMBER('Inputs'!$D$28),'Inputs'!$D$28&gt;=0,'Inputs'!$D$28&lt;=1),V17*(1-'Inputs'!$D$28),"n.a."),"n.a."))))</x:f>
        <x:v>n.a.</x:v>
      </x:c>
      <x:c r="X17" s="44" t="str">
        <x:f>IF(X$6="","",IF(X$6&lt;&gt;"Active","n.a.",IF(X15=0,0,IF(X15=1,IF(AND(ISNUMBER(W17),ISNUMBER('Inputs'!$D$28),'Inputs'!$D$28&gt;=0,'Inputs'!$D$28&lt;=1),W17*(1-'Inputs'!$D$28),"n.a."),"n.a."))))</x:f>
        <x:v>n.a.</x:v>
      </x:c>
      <x:c r="Y17" s="44" t="str">
        <x:f>IF(Y$6="","",IF(Y$6&lt;&gt;"Active","n.a.",IF(Y15=0,0,IF(Y15=1,IF(AND(ISNUMBER(X17),ISNUMBER('Inputs'!$D$28),'Inputs'!$D$28&gt;=0,'Inputs'!$D$28&lt;=1),X17*(1-'Inputs'!$D$28),"n.a."),"n.a."))))</x:f>
        <x:v>n.a.</x:v>
      </x:c>
    </x:row>
    <x:row r="18" ht="22" customHeight="1">
      <x:c r="A18" s="2"/>
      <x:c r="B18" s="2"/>
      <x:c r="C18" s="2" t="str">
        <x:v>Resource saved (m3/year)</x:v>
      </x:c>
      <x:c r="D18" s="2"/>
      <x:c r="E18" s="54"/>
      <x:c r="F18" s="55" t="str">
        <x:f>IF(F$6="","",IF(F$6&lt;&gt;"Active","n.a.",IF(COUNT(F16,F17)=2,F16*F17,"n.a.")))</x:f>
        <x:v>n.a.</x:v>
      </x:c>
      <x:c r="G18" s="55" t="str">
        <x:f>IF(G$6="","",IF(G$6&lt;&gt;"Active","n.a.",IF(COUNT(G16,G17)=2,G16*G17,"n.a.")))</x:f>
        <x:v>n.a.</x:v>
      </x:c>
      <x:c r="H18" s="55" t="str">
        <x:f>IF(H$6="","",IF(H$6&lt;&gt;"Active","n.a.",IF(COUNT(H16,H17)=2,H16*H17,"n.a.")))</x:f>
        <x:v>n.a.</x:v>
      </x:c>
      <x:c r="I18" s="55" t="str">
        <x:f>IF(I$6="","",IF(I$6&lt;&gt;"Active","n.a.",IF(COUNT(I16,I17)=2,I16*I17,"n.a.")))</x:f>
        <x:v>n.a.</x:v>
      </x:c>
      <x:c r="J18" s="55" t="str">
        <x:f>IF(J$6="","",IF(J$6&lt;&gt;"Active","n.a.",IF(COUNT(J16,J17)=2,J16*J17,"n.a.")))</x:f>
        <x:v>n.a.</x:v>
      </x:c>
      <x:c r="K18" s="55" t="str">
        <x:f>IF(K$6="","",IF(K$6&lt;&gt;"Active","n.a.",IF(COUNT(K16,K17)=2,K16*K17,"n.a.")))</x:f>
        <x:v>n.a.</x:v>
      </x:c>
      <x:c r="L18" s="55" t="str">
        <x:f>IF(L$6="","",IF(L$6&lt;&gt;"Active","n.a.",IF(COUNT(L16,L17)=2,L16*L17,"n.a.")))</x:f>
        <x:v>n.a.</x:v>
      </x:c>
      <x:c r="M18" s="55" t="str">
        <x:f>IF(M$6="","",IF(M$6&lt;&gt;"Active","n.a.",IF(COUNT(M16,M17)=2,M16*M17,"n.a.")))</x:f>
        <x:v>n.a.</x:v>
      </x:c>
      <x:c r="N18" s="55" t="str">
        <x:f>IF(N$6="","",IF(N$6&lt;&gt;"Active","n.a.",IF(COUNT(N16,N17)=2,N16*N17,"n.a.")))</x:f>
        <x:v>n.a.</x:v>
      </x:c>
      <x:c r="O18" s="55" t="str">
        <x:f>IF(O$6="","",IF(O$6&lt;&gt;"Active","n.a.",IF(COUNT(O16,O17)=2,O16*O17,"n.a.")))</x:f>
        <x:v>n.a.</x:v>
      </x:c>
      <x:c r="P18" s="55" t="str">
        <x:f>IF(P$6="","",IF(P$6&lt;&gt;"Active","n.a.",IF(COUNT(P16,P17)=2,P16*P17,"n.a.")))</x:f>
        <x:v>n.a.</x:v>
      </x:c>
      <x:c r="Q18" s="55" t="str">
        <x:f>IF(Q$6="","",IF(Q$6&lt;&gt;"Active","n.a.",IF(COUNT(Q16,Q17)=2,Q16*Q17,"n.a.")))</x:f>
        <x:v>n.a.</x:v>
      </x:c>
      <x:c r="R18" s="55" t="str">
        <x:f>IF(R$6="","",IF(R$6&lt;&gt;"Active","n.a.",IF(COUNT(R16,R17)=2,R16*R17,"n.a.")))</x:f>
        <x:v>n.a.</x:v>
      </x:c>
      <x:c r="S18" s="55" t="str">
        <x:f>IF(S$6="","",IF(S$6&lt;&gt;"Active","n.a.",IF(COUNT(S16,S17)=2,S16*S17,"n.a.")))</x:f>
        <x:v>n.a.</x:v>
      </x:c>
      <x:c r="T18" s="55" t="str">
        <x:f>IF(T$6="","",IF(T$6&lt;&gt;"Active","n.a.",IF(COUNT(T16,T17)=2,T16*T17,"n.a.")))</x:f>
        <x:v>n.a.</x:v>
      </x:c>
      <x:c r="U18" s="55" t="str">
        <x:f>IF(U$6="","",IF(U$6&lt;&gt;"Active","n.a.",IF(COUNT(U16,U17)=2,U16*U17,"n.a.")))</x:f>
        <x:v>n.a.</x:v>
      </x:c>
      <x:c r="V18" s="55" t="str">
        <x:f>IF(V$6="","",IF(V$6&lt;&gt;"Active","n.a.",IF(COUNT(V16,V17)=2,V16*V17,"n.a.")))</x:f>
        <x:v>n.a.</x:v>
      </x:c>
      <x:c r="W18" s="55" t="str">
        <x:f>IF(W$6="","",IF(W$6&lt;&gt;"Active","n.a.",IF(COUNT(W16,W17)=2,W16*W17,"n.a.")))</x:f>
        <x:v>n.a.</x:v>
      </x:c>
      <x:c r="X18" s="55" t="str">
        <x:f>IF(X$6="","",IF(X$6&lt;&gt;"Active","n.a.",IF(COUNT(X16,X17)=2,X16*X17,"n.a.")))</x:f>
        <x:v>n.a.</x:v>
      </x:c>
      <x:c r="Y18" s="55" t="str">
        <x:f>IF(Y$6="","",IF(Y$6&lt;&gt;"Active","n.a.",IF(COUNT(Y16,Y17)=2,Y16*Y17,"n.a.")))</x:f>
        <x:v>n.a.</x:v>
      </x:c>
    </x:row>
    <x:row r="19" ht="22" customHeight="1">
      <x:c r="A19" s="2"/>
      <x:c r="B19" s="2"/>
      <x:c r="C19" s="2" t="str">
        <x:v>Variable tariff (AED/m3)</x:v>
      </x:c>
      <x:c r="D19" s="2"/>
      <x:c r="E19" s="59"/>
      <x:c r="F19" s="46" t="str">
        <x:f>IF(F$6="","",IF(F$6&lt;&gt;"Active","n.a.",IF(F15=0,0,IF(F15=1,IF(AND(ISNUMBER('Inputs'!$G$12),'Inputs'!$G$12&gt;=0),'Inputs'!$G$12,"n.a."),"n.a."))))</x:f>
        <x:v>n.a.</x:v>
      </x:c>
      <x:c r="G19" s="46" t="str">
        <x:f>IF(G$6="","",IF(G$6&lt;&gt;"Active","n.a.",IF(G15=0,0,IF(G15=1,IF(AND(ISNUMBER(F19),ISNUMBER('Inputs'!$D$27),'Inputs'!$D$27&gt;-1),F19*(1+'Inputs'!$D$27),"n.a."),"n.a."))))</x:f>
        <x:v>n.a.</x:v>
      </x:c>
      <x:c r="H19" s="46" t="str">
        <x:f>IF(H$6="","",IF(H$6&lt;&gt;"Active","n.a.",IF(H15=0,0,IF(H15=1,IF(AND(ISNUMBER(G19),ISNUMBER('Inputs'!$D$27),'Inputs'!$D$27&gt;-1),G19*(1+'Inputs'!$D$27),"n.a."),"n.a."))))</x:f>
        <x:v>n.a.</x:v>
      </x:c>
      <x:c r="I19" s="46" t="str">
        <x:f>IF(I$6="","",IF(I$6&lt;&gt;"Active","n.a.",IF(I15=0,0,IF(I15=1,IF(AND(ISNUMBER(H19),ISNUMBER('Inputs'!$D$27),'Inputs'!$D$27&gt;-1),H19*(1+'Inputs'!$D$27),"n.a."),"n.a."))))</x:f>
        <x:v>n.a.</x:v>
      </x:c>
      <x:c r="J19" s="46" t="str">
        <x:f>IF(J$6="","",IF(J$6&lt;&gt;"Active","n.a.",IF(J15=0,0,IF(J15=1,IF(AND(ISNUMBER(I19),ISNUMBER('Inputs'!$D$27),'Inputs'!$D$27&gt;-1),I19*(1+'Inputs'!$D$27),"n.a."),"n.a."))))</x:f>
        <x:v>n.a.</x:v>
      </x:c>
      <x:c r="K19" s="46" t="str">
        <x:f>IF(K$6="","",IF(K$6&lt;&gt;"Active","n.a.",IF(K15=0,0,IF(K15=1,IF(AND(ISNUMBER(J19),ISNUMBER('Inputs'!$D$27),'Inputs'!$D$27&gt;-1),J19*(1+'Inputs'!$D$27),"n.a."),"n.a."))))</x:f>
        <x:v>n.a.</x:v>
      </x:c>
      <x:c r="L19" s="46" t="str">
        <x:f>IF(L$6="","",IF(L$6&lt;&gt;"Active","n.a.",IF(L15=0,0,IF(L15=1,IF(AND(ISNUMBER(K19),ISNUMBER('Inputs'!$D$27),'Inputs'!$D$27&gt;-1),K19*(1+'Inputs'!$D$27),"n.a."),"n.a."))))</x:f>
        <x:v>n.a.</x:v>
      </x:c>
      <x:c r="M19" s="46" t="str">
        <x:f>IF(M$6="","",IF(M$6&lt;&gt;"Active","n.a.",IF(M15=0,0,IF(M15=1,IF(AND(ISNUMBER(L19),ISNUMBER('Inputs'!$D$27),'Inputs'!$D$27&gt;-1),L19*(1+'Inputs'!$D$27),"n.a."),"n.a."))))</x:f>
        <x:v>n.a.</x:v>
      </x:c>
      <x:c r="N19" s="46" t="str">
        <x:f>IF(N$6="","",IF(N$6&lt;&gt;"Active","n.a.",IF(N15=0,0,IF(N15=1,IF(AND(ISNUMBER(M19),ISNUMBER('Inputs'!$D$27),'Inputs'!$D$27&gt;-1),M19*(1+'Inputs'!$D$27),"n.a."),"n.a."))))</x:f>
        <x:v>n.a.</x:v>
      </x:c>
      <x:c r="O19" s="46" t="str">
        <x:f>IF(O$6="","",IF(O$6&lt;&gt;"Active","n.a.",IF(O15=0,0,IF(O15=1,IF(AND(ISNUMBER(N19),ISNUMBER('Inputs'!$D$27),'Inputs'!$D$27&gt;-1),N19*(1+'Inputs'!$D$27),"n.a."),"n.a."))))</x:f>
        <x:v>n.a.</x:v>
      </x:c>
      <x:c r="P19" s="46" t="str">
        <x:f>IF(P$6="","",IF(P$6&lt;&gt;"Active","n.a.",IF(P15=0,0,IF(P15=1,IF(AND(ISNUMBER(O19),ISNUMBER('Inputs'!$D$27),'Inputs'!$D$27&gt;-1),O19*(1+'Inputs'!$D$27),"n.a."),"n.a."))))</x:f>
        <x:v>n.a.</x:v>
      </x:c>
      <x:c r="Q19" s="46" t="str">
        <x:f>IF(Q$6="","",IF(Q$6&lt;&gt;"Active","n.a.",IF(Q15=0,0,IF(Q15=1,IF(AND(ISNUMBER(P19),ISNUMBER('Inputs'!$D$27),'Inputs'!$D$27&gt;-1),P19*(1+'Inputs'!$D$27),"n.a."),"n.a."))))</x:f>
        <x:v>n.a.</x:v>
      </x:c>
      <x:c r="R19" s="46" t="str">
        <x:f>IF(R$6="","",IF(R$6&lt;&gt;"Active","n.a.",IF(R15=0,0,IF(R15=1,IF(AND(ISNUMBER(Q19),ISNUMBER('Inputs'!$D$27),'Inputs'!$D$27&gt;-1),Q19*(1+'Inputs'!$D$27),"n.a."),"n.a."))))</x:f>
        <x:v>n.a.</x:v>
      </x:c>
      <x:c r="S19" s="46" t="str">
        <x:f>IF(S$6="","",IF(S$6&lt;&gt;"Active","n.a.",IF(S15=0,0,IF(S15=1,IF(AND(ISNUMBER(R19),ISNUMBER('Inputs'!$D$27),'Inputs'!$D$27&gt;-1),R19*(1+'Inputs'!$D$27),"n.a."),"n.a."))))</x:f>
        <x:v>n.a.</x:v>
      </x:c>
      <x:c r="T19" s="46" t="str">
        <x:f>IF(T$6="","",IF(T$6&lt;&gt;"Active","n.a.",IF(T15=0,0,IF(T15=1,IF(AND(ISNUMBER(S19),ISNUMBER('Inputs'!$D$27),'Inputs'!$D$27&gt;-1),S19*(1+'Inputs'!$D$27),"n.a."),"n.a."))))</x:f>
        <x:v>n.a.</x:v>
      </x:c>
      <x:c r="U19" s="46" t="str">
        <x:f>IF(U$6="","",IF(U$6&lt;&gt;"Active","n.a.",IF(U15=0,0,IF(U15=1,IF(AND(ISNUMBER(T19),ISNUMBER('Inputs'!$D$27),'Inputs'!$D$27&gt;-1),T19*(1+'Inputs'!$D$27),"n.a."),"n.a."))))</x:f>
        <x:v>n.a.</x:v>
      </x:c>
      <x:c r="V19" s="46" t="str">
        <x:f>IF(V$6="","",IF(V$6&lt;&gt;"Active","n.a.",IF(V15=0,0,IF(V15=1,IF(AND(ISNUMBER(U19),ISNUMBER('Inputs'!$D$27),'Inputs'!$D$27&gt;-1),U19*(1+'Inputs'!$D$27),"n.a."),"n.a."))))</x:f>
        <x:v>n.a.</x:v>
      </x:c>
      <x:c r="W19" s="46" t="str">
        <x:f>IF(W$6="","",IF(W$6&lt;&gt;"Active","n.a.",IF(W15=0,0,IF(W15=1,IF(AND(ISNUMBER(V19),ISNUMBER('Inputs'!$D$27),'Inputs'!$D$27&gt;-1),V19*(1+'Inputs'!$D$27),"n.a."),"n.a."))))</x:f>
        <x:v>n.a.</x:v>
      </x:c>
      <x:c r="X19" s="46" t="str">
        <x:f>IF(X$6="","",IF(X$6&lt;&gt;"Active","n.a.",IF(X15=0,0,IF(X15=1,IF(AND(ISNUMBER(W19),ISNUMBER('Inputs'!$D$27),'Inputs'!$D$27&gt;-1),W19*(1+'Inputs'!$D$27),"n.a."),"n.a."))))</x:f>
        <x:v>n.a.</x:v>
      </x:c>
      <x:c r="Y19" s="46" t="str">
        <x:f>IF(Y$6="","",IF(Y$6&lt;&gt;"Active","n.a.",IF(Y15=0,0,IF(Y15=1,IF(AND(ISNUMBER(X19),ISNUMBER('Inputs'!$D$27),'Inputs'!$D$27&gt;-1),X19*(1+'Inputs'!$D$27),"n.a."),"n.a."))))</x:f>
        <x:v>n.a.</x:v>
      </x:c>
    </x:row>
    <x:row r="20" ht="22" customHeight="1">
      <x:c r="A20" s="2"/>
      <x:c r="B20" s="2"/>
      <x:c r="C20" s="2" t="str">
        <x:v>Avoided variable cost (AED)</x:v>
      </x:c>
      <x:c r="D20" s="2"/>
      <x:c r="E20" s="54"/>
      <x:c r="F20" s="55" t="str">
        <x:f>IF(F$6="","",IF(F$6&lt;&gt;"Active","n.a.",IF(COUNT(F18,F19)=2,F18*F19,"n.a.")))</x:f>
        <x:v>n.a.</x:v>
      </x:c>
      <x:c r="G20" s="55" t="str">
        <x:f>IF(G$6="","",IF(G$6&lt;&gt;"Active","n.a.",IF(COUNT(G18,G19)=2,G18*G19,"n.a.")))</x:f>
        <x:v>n.a.</x:v>
      </x:c>
      <x:c r="H20" s="55" t="str">
        <x:f>IF(H$6="","",IF(H$6&lt;&gt;"Active","n.a.",IF(COUNT(H18,H19)=2,H18*H19,"n.a.")))</x:f>
        <x:v>n.a.</x:v>
      </x:c>
      <x:c r="I20" s="55" t="str">
        <x:f>IF(I$6="","",IF(I$6&lt;&gt;"Active","n.a.",IF(COUNT(I18,I19)=2,I18*I19,"n.a.")))</x:f>
        <x:v>n.a.</x:v>
      </x:c>
      <x:c r="J20" s="55" t="str">
        <x:f>IF(J$6="","",IF(J$6&lt;&gt;"Active","n.a.",IF(COUNT(J18,J19)=2,J18*J19,"n.a.")))</x:f>
        <x:v>n.a.</x:v>
      </x:c>
      <x:c r="K20" s="55" t="str">
        <x:f>IF(K$6="","",IF(K$6&lt;&gt;"Active","n.a.",IF(COUNT(K18,K19)=2,K18*K19,"n.a.")))</x:f>
        <x:v>n.a.</x:v>
      </x:c>
      <x:c r="L20" s="55" t="str">
        <x:f>IF(L$6="","",IF(L$6&lt;&gt;"Active","n.a.",IF(COUNT(L18,L19)=2,L18*L19,"n.a.")))</x:f>
        <x:v>n.a.</x:v>
      </x:c>
      <x:c r="M20" s="55" t="str">
        <x:f>IF(M$6="","",IF(M$6&lt;&gt;"Active","n.a.",IF(COUNT(M18,M19)=2,M18*M19,"n.a.")))</x:f>
        <x:v>n.a.</x:v>
      </x:c>
      <x:c r="N20" s="55" t="str">
        <x:f>IF(N$6="","",IF(N$6&lt;&gt;"Active","n.a.",IF(COUNT(N18,N19)=2,N18*N19,"n.a.")))</x:f>
        <x:v>n.a.</x:v>
      </x:c>
      <x:c r="O20" s="55" t="str">
        <x:f>IF(O$6="","",IF(O$6&lt;&gt;"Active","n.a.",IF(COUNT(O18,O19)=2,O18*O19,"n.a.")))</x:f>
        <x:v>n.a.</x:v>
      </x:c>
      <x:c r="P20" s="55" t="str">
        <x:f>IF(P$6="","",IF(P$6&lt;&gt;"Active","n.a.",IF(COUNT(P18,P19)=2,P18*P19,"n.a.")))</x:f>
        <x:v>n.a.</x:v>
      </x:c>
      <x:c r="Q20" s="55" t="str">
        <x:f>IF(Q$6="","",IF(Q$6&lt;&gt;"Active","n.a.",IF(COUNT(Q18,Q19)=2,Q18*Q19,"n.a.")))</x:f>
        <x:v>n.a.</x:v>
      </x:c>
      <x:c r="R20" s="55" t="str">
        <x:f>IF(R$6="","",IF(R$6&lt;&gt;"Active","n.a.",IF(COUNT(R18,R19)=2,R18*R19,"n.a.")))</x:f>
        <x:v>n.a.</x:v>
      </x:c>
      <x:c r="S20" s="55" t="str">
        <x:f>IF(S$6="","",IF(S$6&lt;&gt;"Active","n.a.",IF(COUNT(S18,S19)=2,S18*S19,"n.a.")))</x:f>
        <x:v>n.a.</x:v>
      </x:c>
      <x:c r="T20" s="55" t="str">
        <x:f>IF(T$6="","",IF(T$6&lt;&gt;"Active","n.a.",IF(COUNT(T18,T19)=2,T18*T19,"n.a.")))</x:f>
        <x:v>n.a.</x:v>
      </x:c>
      <x:c r="U20" s="55" t="str">
        <x:f>IF(U$6="","",IF(U$6&lt;&gt;"Active","n.a.",IF(COUNT(U18,U19)=2,U18*U19,"n.a.")))</x:f>
        <x:v>n.a.</x:v>
      </x:c>
      <x:c r="V20" s="55" t="str">
        <x:f>IF(V$6="","",IF(V$6&lt;&gt;"Active","n.a.",IF(COUNT(V18,V19)=2,V18*V19,"n.a.")))</x:f>
        <x:v>n.a.</x:v>
      </x:c>
      <x:c r="W20" s="55" t="str">
        <x:f>IF(W$6="","",IF(W$6&lt;&gt;"Active","n.a.",IF(COUNT(W18,W19)=2,W18*W19,"n.a.")))</x:f>
        <x:v>n.a.</x:v>
      </x:c>
      <x:c r="X20" s="55" t="str">
        <x:f>IF(X$6="","",IF(X$6&lt;&gt;"Active","n.a.",IF(COUNT(X18,X19)=2,X18*X19,"n.a.")))</x:f>
        <x:v>n.a.</x:v>
      </x:c>
      <x:c r="Y20" s="55" t="str">
        <x:f>IF(Y$6="","",IF(Y$6&lt;&gt;"Active","n.a.",IF(COUNT(Y18,Y19)=2,Y18*Y19,"n.a.")))</x:f>
        <x:v>n.a.</x:v>
      </x:c>
    </x:row>
    <x:row r="21" ht="22" customHeight="1">
      <x:c r="A21" s="2"/>
      <x:c r="B21" s="2"/>
      <x:c r="C21" s="26" t="str">
        <x:v>Cooling supply</x:v>
      </x:c>
      <x:c r="D21" s="2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</x:row>
    <x:row r="22" ht="22" customHeight="1">
      <x:c r="A22" s="2"/>
      <x:c r="B22" s="2"/>
      <x:c r="C22" s="2" t="str">
        <x:v>Cooling include flag</x:v>
      </x:c>
      <x:c r="D22" s="2"/>
      <x:c r="E22" s="57"/>
      <x:c r="F22" s="58" t="str">
        <x:f>IF(F$6="","",IF(F$6&lt;&gt;"Active","n.a.",IF(AND(ISNUMBER('Inputs'!$D$13),OR('Inputs'!$D$13=0,'Inputs'!$D$13=1)),'Inputs'!$D$13,"n.a.")))</x:f>
        <x:v>n.a.</x:v>
      </x:c>
      <x:c r="G22" s="58" t="str">
        <x:f>IF(G$6="","",IF(G$6&lt;&gt;"Active","n.a.",IF(AND(ISNUMBER('Inputs'!$D$13),OR('Inputs'!$D$13=0,'Inputs'!$D$13=1)),'Inputs'!$D$13,"n.a.")))</x:f>
        <x:v>n.a.</x:v>
      </x:c>
      <x:c r="H22" s="58" t="str">
        <x:f>IF(H$6="","",IF(H$6&lt;&gt;"Active","n.a.",IF(AND(ISNUMBER('Inputs'!$D$13),OR('Inputs'!$D$13=0,'Inputs'!$D$13=1)),'Inputs'!$D$13,"n.a.")))</x:f>
        <x:v>n.a.</x:v>
      </x:c>
      <x:c r="I22" s="58" t="str">
        <x:f>IF(I$6="","",IF(I$6&lt;&gt;"Active","n.a.",IF(AND(ISNUMBER('Inputs'!$D$13),OR('Inputs'!$D$13=0,'Inputs'!$D$13=1)),'Inputs'!$D$13,"n.a.")))</x:f>
        <x:v>n.a.</x:v>
      </x:c>
      <x:c r="J22" s="58" t="str">
        <x:f>IF(J$6="","",IF(J$6&lt;&gt;"Active","n.a.",IF(AND(ISNUMBER('Inputs'!$D$13),OR('Inputs'!$D$13=0,'Inputs'!$D$13=1)),'Inputs'!$D$13,"n.a.")))</x:f>
        <x:v>n.a.</x:v>
      </x:c>
      <x:c r="K22" s="58" t="str">
        <x:f>IF(K$6="","",IF(K$6&lt;&gt;"Active","n.a.",IF(AND(ISNUMBER('Inputs'!$D$13),OR('Inputs'!$D$13=0,'Inputs'!$D$13=1)),'Inputs'!$D$13,"n.a.")))</x:f>
        <x:v>n.a.</x:v>
      </x:c>
      <x:c r="L22" s="58" t="str">
        <x:f>IF(L$6="","",IF(L$6&lt;&gt;"Active","n.a.",IF(AND(ISNUMBER('Inputs'!$D$13),OR('Inputs'!$D$13=0,'Inputs'!$D$13=1)),'Inputs'!$D$13,"n.a.")))</x:f>
        <x:v>n.a.</x:v>
      </x:c>
      <x:c r="M22" s="58" t="str">
        <x:f>IF(M$6="","",IF(M$6&lt;&gt;"Active","n.a.",IF(AND(ISNUMBER('Inputs'!$D$13),OR('Inputs'!$D$13=0,'Inputs'!$D$13=1)),'Inputs'!$D$13,"n.a.")))</x:f>
        <x:v>n.a.</x:v>
      </x:c>
      <x:c r="N22" s="58" t="str">
        <x:f>IF(N$6="","",IF(N$6&lt;&gt;"Active","n.a.",IF(AND(ISNUMBER('Inputs'!$D$13),OR('Inputs'!$D$13=0,'Inputs'!$D$13=1)),'Inputs'!$D$13,"n.a.")))</x:f>
        <x:v>n.a.</x:v>
      </x:c>
      <x:c r="O22" s="58" t="str">
        <x:f>IF(O$6="","",IF(O$6&lt;&gt;"Active","n.a.",IF(AND(ISNUMBER('Inputs'!$D$13),OR('Inputs'!$D$13=0,'Inputs'!$D$13=1)),'Inputs'!$D$13,"n.a.")))</x:f>
        <x:v>n.a.</x:v>
      </x:c>
      <x:c r="P22" s="58" t="str">
        <x:f>IF(P$6="","",IF(P$6&lt;&gt;"Active","n.a.",IF(AND(ISNUMBER('Inputs'!$D$13),OR('Inputs'!$D$13=0,'Inputs'!$D$13=1)),'Inputs'!$D$13,"n.a.")))</x:f>
        <x:v>n.a.</x:v>
      </x:c>
      <x:c r="Q22" s="58" t="str">
        <x:f>IF(Q$6="","",IF(Q$6&lt;&gt;"Active","n.a.",IF(AND(ISNUMBER('Inputs'!$D$13),OR('Inputs'!$D$13=0,'Inputs'!$D$13=1)),'Inputs'!$D$13,"n.a.")))</x:f>
        <x:v>n.a.</x:v>
      </x:c>
      <x:c r="R22" s="58" t="str">
        <x:f>IF(R$6="","",IF(R$6&lt;&gt;"Active","n.a.",IF(AND(ISNUMBER('Inputs'!$D$13),OR('Inputs'!$D$13=0,'Inputs'!$D$13=1)),'Inputs'!$D$13,"n.a.")))</x:f>
        <x:v>n.a.</x:v>
      </x:c>
      <x:c r="S22" s="58" t="str">
        <x:f>IF(S$6="","",IF(S$6&lt;&gt;"Active","n.a.",IF(AND(ISNUMBER('Inputs'!$D$13),OR('Inputs'!$D$13=0,'Inputs'!$D$13=1)),'Inputs'!$D$13,"n.a.")))</x:f>
        <x:v>n.a.</x:v>
      </x:c>
      <x:c r="T22" s="58" t="str">
        <x:f>IF(T$6="","",IF(T$6&lt;&gt;"Active","n.a.",IF(AND(ISNUMBER('Inputs'!$D$13),OR('Inputs'!$D$13=0,'Inputs'!$D$13=1)),'Inputs'!$D$13,"n.a.")))</x:f>
        <x:v>n.a.</x:v>
      </x:c>
      <x:c r="U22" s="58" t="str">
        <x:f>IF(U$6="","",IF(U$6&lt;&gt;"Active","n.a.",IF(AND(ISNUMBER('Inputs'!$D$13),OR('Inputs'!$D$13=0,'Inputs'!$D$13=1)),'Inputs'!$D$13,"n.a.")))</x:f>
        <x:v>n.a.</x:v>
      </x:c>
      <x:c r="V22" s="58" t="str">
        <x:f>IF(V$6="","",IF(V$6&lt;&gt;"Active","n.a.",IF(AND(ISNUMBER('Inputs'!$D$13),OR('Inputs'!$D$13=0,'Inputs'!$D$13=1)),'Inputs'!$D$13,"n.a.")))</x:f>
        <x:v>n.a.</x:v>
      </x:c>
      <x:c r="W22" s="58" t="str">
        <x:f>IF(W$6="","",IF(W$6&lt;&gt;"Active","n.a.",IF(AND(ISNUMBER('Inputs'!$D$13),OR('Inputs'!$D$13=0,'Inputs'!$D$13=1)),'Inputs'!$D$13,"n.a.")))</x:f>
        <x:v>n.a.</x:v>
      </x:c>
      <x:c r="X22" s="58" t="str">
        <x:f>IF(X$6="","",IF(X$6&lt;&gt;"Active","n.a.",IF(AND(ISNUMBER('Inputs'!$D$13),OR('Inputs'!$D$13=0,'Inputs'!$D$13=1)),'Inputs'!$D$13,"n.a.")))</x:f>
        <x:v>n.a.</x:v>
      </x:c>
      <x:c r="Y22" s="58" t="str">
        <x:f>IF(Y$6="","",IF(Y$6&lt;&gt;"Active","n.a.",IF(AND(ISNUMBER('Inputs'!$D$13),OR('Inputs'!$D$13=0,'Inputs'!$D$13=1)),'Inputs'!$D$13,"n.a.")))</x:f>
        <x:v>n.a.</x:v>
      </x:c>
    </x:row>
    <x:row r="23" ht="22" customHeight="1">
      <x:c r="A23" s="2"/>
      <x:c r="B23" s="2"/>
      <x:c r="C23" s="2" t="str">
        <x:v>Boundary consumption (RT-h/year)</x:v>
      </x:c>
      <x:c r="D23" s="2"/>
      <x:c r="E23" s="54"/>
      <x:c r="F23" s="52" t="str">
        <x:f>IF(F$6="","",IF(F$6&lt;&gt;"Active","n.a.",IF(F22=0,0,IF(AND(F22=1,ISNUMBER('Inputs'!$E$13),'Inputs'!$E$13&gt;=0),'Inputs'!$E$13,"n.a."))))</x:f>
        <x:v>n.a.</x:v>
      </x:c>
      <x:c r="G23" s="52" t="str">
        <x:f>IF(G$6="","",IF(G$6&lt;&gt;"Active","n.a.",IF(G22=0,0,IF(AND(G22=1,ISNUMBER('Inputs'!$E$13),'Inputs'!$E$13&gt;=0),'Inputs'!$E$13,"n.a."))))</x:f>
        <x:v>n.a.</x:v>
      </x:c>
      <x:c r="H23" s="52" t="str">
        <x:f>IF(H$6="","",IF(H$6&lt;&gt;"Active","n.a.",IF(H22=0,0,IF(AND(H22=1,ISNUMBER('Inputs'!$E$13),'Inputs'!$E$13&gt;=0),'Inputs'!$E$13,"n.a."))))</x:f>
        <x:v>n.a.</x:v>
      </x:c>
      <x:c r="I23" s="52" t="str">
        <x:f>IF(I$6="","",IF(I$6&lt;&gt;"Active","n.a.",IF(I22=0,0,IF(AND(I22=1,ISNUMBER('Inputs'!$E$13),'Inputs'!$E$13&gt;=0),'Inputs'!$E$13,"n.a."))))</x:f>
        <x:v>n.a.</x:v>
      </x:c>
      <x:c r="J23" s="52" t="str">
        <x:f>IF(J$6="","",IF(J$6&lt;&gt;"Active","n.a.",IF(J22=0,0,IF(AND(J22=1,ISNUMBER('Inputs'!$E$13),'Inputs'!$E$13&gt;=0),'Inputs'!$E$13,"n.a."))))</x:f>
        <x:v>n.a.</x:v>
      </x:c>
      <x:c r="K23" s="52" t="str">
        <x:f>IF(K$6="","",IF(K$6&lt;&gt;"Active","n.a.",IF(K22=0,0,IF(AND(K22=1,ISNUMBER('Inputs'!$E$13),'Inputs'!$E$13&gt;=0),'Inputs'!$E$13,"n.a."))))</x:f>
        <x:v>n.a.</x:v>
      </x:c>
      <x:c r="L23" s="52" t="str">
        <x:f>IF(L$6="","",IF(L$6&lt;&gt;"Active","n.a.",IF(L22=0,0,IF(AND(L22=1,ISNUMBER('Inputs'!$E$13),'Inputs'!$E$13&gt;=0),'Inputs'!$E$13,"n.a."))))</x:f>
        <x:v>n.a.</x:v>
      </x:c>
      <x:c r="M23" s="52" t="str">
        <x:f>IF(M$6="","",IF(M$6&lt;&gt;"Active","n.a.",IF(M22=0,0,IF(AND(M22=1,ISNUMBER('Inputs'!$E$13),'Inputs'!$E$13&gt;=0),'Inputs'!$E$13,"n.a."))))</x:f>
        <x:v>n.a.</x:v>
      </x:c>
      <x:c r="N23" s="52" t="str">
        <x:f>IF(N$6="","",IF(N$6&lt;&gt;"Active","n.a.",IF(N22=0,0,IF(AND(N22=1,ISNUMBER('Inputs'!$E$13),'Inputs'!$E$13&gt;=0),'Inputs'!$E$13,"n.a."))))</x:f>
        <x:v>n.a.</x:v>
      </x:c>
      <x:c r="O23" s="52" t="str">
        <x:f>IF(O$6="","",IF(O$6&lt;&gt;"Active","n.a.",IF(O22=0,0,IF(AND(O22=1,ISNUMBER('Inputs'!$E$13),'Inputs'!$E$13&gt;=0),'Inputs'!$E$13,"n.a."))))</x:f>
        <x:v>n.a.</x:v>
      </x:c>
      <x:c r="P23" s="52" t="str">
        <x:f>IF(P$6="","",IF(P$6&lt;&gt;"Active","n.a.",IF(P22=0,0,IF(AND(P22=1,ISNUMBER('Inputs'!$E$13),'Inputs'!$E$13&gt;=0),'Inputs'!$E$13,"n.a."))))</x:f>
        <x:v>n.a.</x:v>
      </x:c>
      <x:c r="Q23" s="52" t="str">
        <x:f>IF(Q$6="","",IF(Q$6&lt;&gt;"Active","n.a.",IF(Q22=0,0,IF(AND(Q22=1,ISNUMBER('Inputs'!$E$13),'Inputs'!$E$13&gt;=0),'Inputs'!$E$13,"n.a."))))</x:f>
        <x:v>n.a.</x:v>
      </x:c>
      <x:c r="R23" s="52" t="str">
        <x:f>IF(R$6="","",IF(R$6&lt;&gt;"Active","n.a.",IF(R22=0,0,IF(AND(R22=1,ISNUMBER('Inputs'!$E$13),'Inputs'!$E$13&gt;=0),'Inputs'!$E$13,"n.a."))))</x:f>
        <x:v>n.a.</x:v>
      </x:c>
      <x:c r="S23" s="52" t="str">
        <x:f>IF(S$6="","",IF(S$6&lt;&gt;"Active","n.a.",IF(S22=0,0,IF(AND(S22=1,ISNUMBER('Inputs'!$E$13),'Inputs'!$E$13&gt;=0),'Inputs'!$E$13,"n.a."))))</x:f>
        <x:v>n.a.</x:v>
      </x:c>
      <x:c r="T23" s="52" t="str">
        <x:f>IF(T$6="","",IF(T$6&lt;&gt;"Active","n.a.",IF(T22=0,0,IF(AND(T22=1,ISNUMBER('Inputs'!$E$13),'Inputs'!$E$13&gt;=0),'Inputs'!$E$13,"n.a."))))</x:f>
        <x:v>n.a.</x:v>
      </x:c>
      <x:c r="U23" s="52" t="str">
        <x:f>IF(U$6="","",IF(U$6&lt;&gt;"Active","n.a.",IF(U22=0,0,IF(AND(U22=1,ISNUMBER('Inputs'!$E$13),'Inputs'!$E$13&gt;=0),'Inputs'!$E$13,"n.a."))))</x:f>
        <x:v>n.a.</x:v>
      </x:c>
      <x:c r="V23" s="52" t="str">
        <x:f>IF(V$6="","",IF(V$6&lt;&gt;"Active","n.a.",IF(V22=0,0,IF(AND(V22=1,ISNUMBER('Inputs'!$E$13),'Inputs'!$E$13&gt;=0),'Inputs'!$E$13,"n.a."))))</x:f>
        <x:v>n.a.</x:v>
      </x:c>
      <x:c r="W23" s="52" t="str">
        <x:f>IF(W$6="","",IF(W$6&lt;&gt;"Active","n.a.",IF(W22=0,0,IF(AND(W22=1,ISNUMBER('Inputs'!$E$13),'Inputs'!$E$13&gt;=0),'Inputs'!$E$13,"n.a."))))</x:f>
        <x:v>n.a.</x:v>
      </x:c>
      <x:c r="X23" s="52" t="str">
        <x:f>IF(X$6="","",IF(X$6&lt;&gt;"Active","n.a.",IF(X22=0,0,IF(AND(X22=1,ISNUMBER('Inputs'!$E$13),'Inputs'!$E$13&gt;=0),'Inputs'!$E$13,"n.a."))))</x:f>
        <x:v>n.a.</x:v>
      </x:c>
      <x:c r="Y23" s="52" t="str">
        <x:f>IF(Y$6="","",IF(Y$6&lt;&gt;"Active","n.a.",IF(Y22=0,0,IF(AND(Y22=1,ISNUMBER('Inputs'!$E$13),'Inputs'!$E$13&gt;=0),'Inputs'!$E$13,"n.a."))))</x:f>
        <x:v>n.a.</x:v>
      </x:c>
    </x:row>
    <x:row r="24" ht="22" customHeight="1">
      <x:c r="A24" s="2"/>
      <x:c r="B24" s="2"/>
      <x:c r="C24" s="28" t="str">
        <x:v>Saving assumption after degradation</x:v>
      </x:c>
      <x:c r="D24" s="28"/>
      <x:c r="E24" s="43"/>
      <x:c r="F24" s="44" t="str">
        <x:f>IF(F$6="","",IF(F$6&lt;&gt;"Active","n.a.",IF(F22=0,0,IF(F22=1,IF(AND(ISNUMBER('Inputs'!$H$13),'Inputs'!$H$13&gt;=0,'Inputs'!$H$13&lt;=1),'Inputs'!$H$13,"n.a."),"n.a."))))</x:f>
        <x:v>n.a.</x:v>
      </x:c>
      <x:c r="G24" s="44" t="str">
        <x:f>IF(G$6="","",IF(G$6&lt;&gt;"Active","n.a.",IF(G22=0,0,IF(G22=1,IF(AND(ISNUMBER(F24),ISNUMBER('Inputs'!$D$28),'Inputs'!$D$28&gt;=0,'Inputs'!$D$28&lt;=1),F24*(1-'Inputs'!$D$28),"n.a."),"n.a."))))</x:f>
        <x:v>n.a.</x:v>
      </x:c>
      <x:c r="H24" s="44" t="str">
        <x:f>IF(H$6="","",IF(H$6&lt;&gt;"Active","n.a.",IF(H22=0,0,IF(H22=1,IF(AND(ISNUMBER(G24),ISNUMBER('Inputs'!$D$28),'Inputs'!$D$28&gt;=0,'Inputs'!$D$28&lt;=1),G24*(1-'Inputs'!$D$28),"n.a."),"n.a."))))</x:f>
        <x:v>n.a.</x:v>
      </x:c>
      <x:c r="I24" s="44" t="str">
        <x:f>IF(I$6="","",IF(I$6&lt;&gt;"Active","n.a.",IF(I22=0,0,IF(I22=1,IF(AND(ISNUMBER(H24),ISNUMBER('Inputs'!$D$28),'Inputs'!$D$28&gt;=0,'Inputs'!$D$28&lt;=1),H24*(1-'Inputs'!$D$28),"n.a."),"n.a."))))</x:f>
        <x:v>n.a.</x:v>
      </x:c>
      <x:c r="J24" s="44" t="str">
        <x:f>IF(J$6="","",IF(J$6&lt;&gt;"Active","n.a.",IF(J22=0,0,IF(J22=1,IF(AND(ISNUMBER(I24),ISNUMBER('Inputs'!$D$28),'Inputs'!$D$28&gt;=0,'Inputs'!$D$28&lt;=1),I24*(1-'Inputs'!$D$28),"n.a."),"n.a."))))</x:f>
        <x:v>n.a.</x:v>
      </x:c>
      <x:c r="K24" s="44" t="str">
        <x:f>IF(K$6="","",IF(K$6&lt;&gt;"Active","n.a.",IF(K22=0,0,IF(K22=1,IF(AND(ISNUMBER(J24),ISNUMBER('Inputs'!$D$28),'Inputs'!$D$28&gt;=0,'Inputs'!$D$28&lt;=1),J24*(1-'Inputs'!$D$28),"n.a."),"n.a."))))</x:f>
        <x:v>n.a.</x:v>
      </x:c>
      <x:c r="L24" s="44" t="str">
        <x:f>IF(L$6="","",IF(L$6&lt;&gt;"Active","n.a.",IF(L22=0,0,IF(L22=1,IF(AND(ISNUMBER(K24),ISNUMBER('Inputs'!$D$28),'Inputs'!$D$28&gt;=0,'Inputs'!$D$28&lt;=1),K24*(1-'Inputs'!$D$28),"n.a."),"n.a."))))</x:f>
        <x:v>n.a.</x:v>
      </x:c>
      <x:c r="M24" s="44" t="str">
        <x:f>IF(M$6="","",IF(M$6&lt;&gt;"Active","n.a.",IF(M22=0,0,IF(M22=1,IF(AND(ISNUMBER(L24),ISNUMBER('Inputs'!$D$28),'Inputs'!$D$28&gt;=0,'Inputs'!$D$28&lt;=1),L24*(1-'Inputs'!$D$28),"n.a."),"n.a."))))</x:f>
        <x:v>n.a.</x:v>
      </x:c>
      <x:c r="N24" s="44" t="str">
        <x:f>IF(N$6="","",IF(N$6&lt;&gt;"Active","n.a.",IF(N22=0,0,IF(N22=1,IF(AND(ISNUMBER(M24),ISNUMBER('Inputs'!$D$28),'Inputs'!$D$28&gt;=0,'Inputs'!$D$28&lt;=1),M24*(1-'Inputs'!$D$28),"n.a."),"n.a."))))</x:f>
        <x:v>n.a.</x:v>
      </x:c>
      <x:c r="O24" s="44" t="str">
        <x:f>IF(O$6="","",IF(O$6&lt;&gt;"Active","n.a.",IF(O22=0,0,IF(O22=1,IF(AND(ISNUMBER(N24),ISNUMBER('Inputs'!$D$28),'Inputs'!$D$28&gt;=0,'Inputs'!$D$28&lt;=1),N24*(1-'Inputs'!$D$28),"n.a."),"n.a."))))</x:f>
        <x:v>n.a.</x:v>
      </x:c>
      <x:c r="P24" s="44" t="str">
        <x:f>IF(P$6="","",IF(P$6&lt;&gt;"Active","n.a.",IF(P22=0,0,IF(P22=1,IF(AND(ISNUMBER(O24),ISNUMBER('Inputs'!$D$28),'Inputs'!$D$28&gt;=0,'Inputs'!$D$28&lt;=1),O24*(1-'Inputs'!$D$28),"n.a."),"n.a."))))</x:f>
        <x:v>n.a.</x:v>
      </x:c>
      <x:c r="Q24" s="44" t="str">
        <x:f>IF(Q$6="","",IF(Q$6&lt;&gt;"Active","n.a.",IF(Q22=0,0,IF(Q22=1,IF(AND(ISNUMBER(P24),ISNUMBER('Inputs'!$D$28),'Inputs'!$D$28&gt;=0,'Inputs'!$D$28&lt;=1),P24*(1-'Inputs'!$D$28),"n.a."),"n.a."))))</x:f>
        <x:v>n.a.</x:v>
      </x:c>
      <x:c r="R24" s="44" t="str">
        <x:f>IF(R$6="","",IF(R$6&lt;&gt;"Active","n.a.",IF(R22=0,0,IF(R22=1,IF(AND(ISNUMBER(Q24),ISNUMBER('Inputs'!$D$28),'Inputs'!$D$28&gt;=0,'Inputs'!$D$28&lt;=1),Q24*(1-'Inputs'!$D$28),"n.a."),"n.a."))))</x:f>
        <x:v>n.a.</x:v>
      </x:c>
      <x:c r="S24" s="44" t="str">
        <x:f>IF(S$6="","",IF(S$6&lt;&gt;"Active","n.a.",IF(S22=0,0,IF(S22=1,IF(AND(ISNUMBER(R24),ISNUMBER('Inputs'!$D$28),'Inputs'!$D$28&gt;=0,'Inputs'!$D$28&lt;=1),R24*(1-'Inputs'!$D$28),"n.a."),"n.a."))))</x:f>
        <x:v>n.a.</x:v>
      </x:c>
      <x:c r="T24" s="44" t="str">
        <x:f>IF(T$6="","",IF(T$6&lt;&gt;"Active","n.a.",IF(T22=0,0,IF(T22=1,IF(AND(ISNUMBER(S24),ISNUMBER('Inputs'!$D$28),'Inputs'!$D$28&gt;=0,'Inputs'!$D$28&lt;=1),S24*(1-'Inputs'!$D$28),"n.a."),"n.a."))))</x:f>
        <x:v>n.a.</x:v>
      </x:c>
      <x:c r="U24" s="44" t="str">
        <x:f>IF(U$6="","",IF(U$6&lt;&gt;"Active","n.a.",IF(U22=0,0,IF(U22=1,IF(AND(ISNUMBER(T24),ISNUMBER('Inputs'!$D$28),'Inputs'!$D$28&gt;=0,'Inputs'!$D$28&lt;=1),T24*(1-'Inputs'!$D$28),"n.a."),"n.a."))))</x:f>
        <x:v>n.a.</x:v>
      </x:c>
      <x:c r="V24" s="44" t="str">
        <x:f>IF(V$6="","",IF(V$6&lt;&gt;"Active","n.a.",IF(V22=0,0,IF(V22=1,IF(AND(ISNUMBER(U24),ISNUMBER('Inputs'!$D$28),'Inputs'!$D$28&gt;=0,'Inputs'!$D$28&lt;=1),U24*(1-'Inputs'!$D$28),"n.a."),"n.a."))))</x:f>
        <x:v>n.a.</x:v>
      </x:c>
      <x:c r="W24" s="44" t="str">
        <x:f>IF(W$6="","",IF(W$6&lt;&gt;"Active","n.a.",IF(W22=0,0,IF(W22=1,IF(AND(ISNUMBER(V24),ISNUMBER('Inputs'!$D$28),'Inputs'!$D$28&gt;=0,'Inputs'!$D$28&lt;=1),V24*(1-'Inputs'!$D$28),"n.a."),"n.a."))))</x:f>
        <x:v>n.a.</x:v>
      </x:c>
      <x:c r="X24" s="44" t="str">
        <x:f>IF(X$6="","",IF(X$6&lt;&gt;"Active","n.a.",IF(X22=0,0,IF(X22=1,IF(AND(ISNUMBER(W24),ISNUMBER('Inputs'!$D$28),'Inputs'!$D$28&gt;=0,'Inputs'!$D$28&lt;=1),W24*(1-'Inputs'!$D$28),"n.a."),"n.a."))))</x:f>
        <x:v>n.a.</x:v>
      </x:c>
      <x:c r="Y24" s="44" t="str">
        <x:f>IF(Y$6="","",IF(Y$6&lt;&gt;"Active","n.a.",IF(Y22=0,0,IF(Y22=1,IF(AND(ISNUMBER(X24),ISNUMBER('Inputs'!$D$28),'Inputs'!$D$28&gt;=0,'Inputs'!$D$28&lt;=1),X24*(1-'Inputs'!$D$28),"n.a."),"n.a."))))</x:f>
        <x:v>n.a.</x:v>
      </x:c>
    </x:row>
    <x:row r="25" ht="22" customHeight="1">
      <x:c r="A25" s="2"/>
      <x:c r="B25" s="2"/>
      <x:c r="C25" s="2" t="str">
        <x:v>Resource saved (RT-h/year)</x:v>
      </x:c>
      <x:c r="D25" s="2"/>
      <x:c r="E25" s="54"/>
      <x:c r="F25" s="55" t="str">
        <x:f>IF(F$6="","",IF(F$6&lt;&gt;"Active","n.a.",IF(COUNT(F23,F24)=2,F23*F24,"n.a.")))</x:f>
        <x:v>n.a.</x:v>
      </x:c>
      <x:c r="G25" s="55" t="str">
        <x:f>IF(G$6="","",IF(G$6&lt;&gt;"Active","n.a.",IF(COUNT(G23,G24)=2,G23*G24,"n.a.")))</x:f>
        <x:v>n.a.</x:v>
      </x:c>
      <x:c r="H25" s="55" t="str">
        <x:f>IF(H$6="","",IF(H$6&lt;&gt;"Active","n.a.",IF(COUNT(H23,H24)=2,H23*H24,"n.a.")))</x:f>
        <x:v>n.a.</x:v>
      </x:c>
      <x:c r="I25" s="55" t="str">
        <x:f>IF(I$6="","",IF(I$6&lt;&gt;"Active","n.a.",IF(COUNT(I23,I24)=2,I23*I24,"n.a.")))</x:f>
        <x:v>n.a.</x:v>
      </x:c>
      <x:c r="J25" s="55" t="str">
        <x:f>IF(J$6="","",IF(J$6&lt;&gt;"Active","n.a.",IF(COUNT(J23,J24)=2,J23*J24,"n.a.")))</x:f>
        <x:v>n.a.</x:v>
      </x:c>
      <x:c r="K25" s="55" t="str">
        <x:f>IF(K$6="","",IF(K$6&lt;&gt;"Active","n.a.",IF(COUNT(K23,K24)=2,K23*K24,"n.a.")))</x:f>
        <x:v>n.a.</x:v>
      </x:c>
      <x:c r="L25" s="55" t="str">
        <x:f>IF(L$6="","",IF(L$6&lt;&gt;"Active","n.a.",IF(COUNT(L23,L24)=2,L23*L24,"n.a.")))</x:f>
        <x:v>n.a.</x:v>
      </x:c>
      <x:c r="M25" s="55" t="str">
        <x:f>IF(M$6="","",IF(M$6&lt;&gt;"Active","n.a.",IF(COUNT(M23,M24)=2,M23*M24,"n.a.")))</x:f>
        <x:v>n.a.</x:v>
      </x:c>
      <x:c r="N25" s="55" t="str">
        <x:f>IF(N$6="","",IF(N$6&lt;&gt;"Active","n.a.",IF(COUNT(N23,N24)=2,N23*N24,"n.a.")))</x:f>
        <x:v>n.a.</x:v>
      </x:c>
      <x:c r="O25" s="55" t="str">
        <x:f>IF(O$6="","",IF(O$6&lt;&gt;"Active","n.a.",IF(COUNT(O23,O24)=2,O23*O24,"n.a.")))</x:f>
        <x:v>n.a.</x:v>
      </x:c>
      <x:c r="P25" s="55" t="str">
        <x:f>IF(P$6="","",IF(P$6&lt;&gt;"Active","n.a.",IF(COUNT(P23,P24)=2,P23*P24,"n.a.")))</x:f>
        <x:v>n.a.</x:v>
      </x:c>
      <x:c r="Q25" s="55" t="str">
        <x:f>IF(Q$6="","",IF(Q$6&lt;&gt;"Active","n.a.",IF(COUNT(Q23,Q24)=2,Q23*Q24,"n.a.")))</x:f>
        <x:v>n.a.</x:v>
      </x:c>
      <x:c r="R25" s="55" t="str">
        <x:f>IF(R$6="","",IF(R$6&lt;&gt;"Active","n.a.",IF(COUNT(R23,R24)=2,R23*R24,"n.a.")))</x:f>
        <x:v>n.a.</x:v>
      </x:c>
      <x:c r="S25" s="55" t="str">
        <x:f>IF(S$6="","",IF(S$6&lt;&gt;"Active","n.a.",IF(COUNT(S23,S24)=2,S23*S24,"n.a.")))</x:f>
        <x:v>n.a.</x:v>
      </x:c>
      <x:c r="T25" s="55" t="str">
        <x:f>IF(T$6="","",IF(T$6&lt;&gt;"Active","n.a.",IF(COUNT(T23,T24)=2,T23*T24,"n.a.")))</x:f>
        <x:v>n.a.</x:v>
      </x:c>
      <x:c r="U25" s="55" t="str">
        <x:f>IF(U$6="","",IF(U$6&lt;&gt;"Active","n.a.",IF(COUNT(U23,U24)=2,U23*U24,"n.a.")))</x:f>
        <x:v>n.a.</x:v>
      </x:c>
      <x:c r="V25" s="55" t="str">
        <x:f>IF(V$6="","",IF(V$6&lt;&gt;"Active","n.a.",IF(COUNT(V23,V24)=2,V23*V24,"n.a.")))</x:f>
        <x:v>n.a.</x:v>
      </x:c>
      <x:c r="W25" s="55" t="str">
        <x:f>IF(W$6="","",IF(W$6&lt;&gt;"Active","n.a.",IF(COUNT(W23,W24)=2,W23*W24,"n.a.")))</x:f>
        <x:v>n.a.</x:v>
      </x:c>
      <x:c r="X25" s="55" t="str">
        <x:f>IF(X$6="","",IF(X$6&lt;&gt;"Active","n.a.",IF(COUNT(X23,X24)=2,X23*X24,"n.a.")))</x:f>
        <x:v>n.a.</x:v>
      </x:c>
      <x:c r="Y25" s="55" t="str">
        <x:f>IF(Y$6="","",IF(Y$6&lt;&gt;"Active","n.a.",IF(COUNT(Y23,Y24)=2,Y23*Y24,"n.a.")))</x:f>
        <x:v>n.a.</x:v>
      </x:c>
    </x:row>
    <x:row r="26" ht="22" customHeight="1">
      <x:c r="A26" s="2"/>
      <x:c r="B26" s="2"/>
      <x:c r="C26" s="2" t="str">
        <x:v>Variable tariff (AED/RT-h)</x:v>
      </x:c>
      <x:c r="D26" s="2"/>
      <x:c r="E26" s="59"/>
      <x:c r="F26" s="46" t="str">
        <x:f>IF(F$6="","",IF(F$6&lt;&gt;"Active","n.a.",IF(F22=0,0,IF(F22=1,IF(AND(ISNUMBER('Inputs'!$G$13),'Inputs'!$G$13&gt;=0),'Inputs'!$G$13,"n.a."),"n.a."))))</x:f>
        <x:v>n.a.</x:v>
      </x:c>
      <x:c r="G26" s="46" t="str">
        <x:f>IF(G$6="","",IF(G$6&lt;&gt;"Active","n.a.",IF(G22=0,0,IF(G22=1,IF(AND(ISNUMBER(F26),ISNUMBER('Inputs'!$D$27),'Inputs'!$D$27&gt;-1),F26*(1+'Inputs'!$D$27),"n.a."),"n.a."))))</x:f>
        <x:v>n.a.</x:v>
      </x:c>
      <x:c r="H26" s="46" t="str">
        <x:f>IF(H$6="","",IF(H$6&lt;&gt;"Active","n.a.",IF(H22=0,0,IF(H22=1,IF(AND(ISNUMBER(G26),ISNUMBER('Inputs'!$D$27),'Inputs'!$D$27&gt;-1),G26*(1+'Inputs'!$D$27),"n.a."),"n.a."))))</x:f>
        <x:v>n.a.</x:v>
      </x:c>
      <x:c r="I26" s="46" t="str">
        <x:f>IF(I$6="","",IF(I$6&lt;&gt;"Active","n.a.",IF(I22=0,0,IF(I22=1,IF(AND(ISNUMBER(H26),ISNUMBER('Inputs'!$D$27),'Inputs'!$D$27&gt;-1),H26*(1+'Inputs'!$D$27),"n.a."),"n.a."))))</x:f>
        <x:v>n.a.</x:v>
      </x:c>
      <x:c r="J26" s="46" t="str">
        <x:f>IF(J$6="","",IF(J$6&lt;&gt;"Active","n.a.",IF(J22=0,0,IF(J22=1,IF(AND(ISNUMBER(I26),ISNUMBER('Inputs'!$D$27),'Inputs'!$D$27&gt;-1),I26*(1+'Inputs'!$D$27),"n.a."),"n.a."))))</x:f>
        <x:v>n.a.</x:v>
      </x:c>
      <x:c r="K26" s="46" t="str">
        <x:f>IF(K$6="","",IF(K$6&lt;&gt;"Active","n.a.",IF(K22=0,0,IF(K22=1,IF(AND(ISNUMBER(J26),ISNUMBER('Inputs'!$D$27),'Inputs'!$D$27&gt;-1),J26*(1+'Inputs'!$D$27),"n.a."),"n.a."))))</x:f>
        <x:v>n.a.</x:v>
      </x:c>
      <x:c r="L26" s="46" t="str">
        <x:f>IF(L$6="","",IF(L$6&lt;&gt;"Active","n.a.",IF(L22=0,0,IF(L22=1,IF(AND(ISNUMBER(K26),ISNUMBER('Inputs'!$D$27),'Inputs'!$D$27&gt;-1),K26*(1+'Inputs'!$D$27),"n.a."),"n.a."))))</x:f>
        <x:v>n.a.</x:v>
      </x:c>
      <x:c r="M26" s="46" t="str">
        <x:f>IF(M$6="","",IF(M$6&lt;&gt;"Active","n.a.",IF(M22=0,0,IF(M22=1,IF(AND(ISNUMBER(L26),ISNUMBER('Inputs'!$D$27),'Inputs'!$D$27&gt;-1),L26*(1+'Inputs'!$D$27),"n.a."),"n.a."))))</x:f>
        <x:v>n.a.</x:v>
      </x:c>
      <x:c r="N26" s="46" t="str">
        <x:f>IF(N$6="","",IF(N$6&lt;&gt;"Active","n.a.",IF(N22=0,0,IF(N22=1,IF(AND(ISNUMBER(M26),ISNUMBER('Inputs'!$D$27),'Inputs'!$D$27&gt;-1),M26*(1+'Inputs'!$D$27),"n.a."),"n.a."))))</x:f>
        <x:v>n.a.</x:v>
      </x:c>
      <x:c r="O26" s="46" t="str">
        <x:f>IF(O$6="","",IF(O$6&lt;&gt;"Active","n.a.",IF(O22=0,0,IF(O22=1,IF(AND(ISNUMBER(N26),ISNUMBER('Inputs'!$D$27),'Inputs'!$D$27&gt;-1),N26*(1+'Inputs'!$D$27),"n.a."),"n.a."))))</x:f>
        <x:v>n.a.</x:v>
      </x:c>
      <x:c r="P26" s="46" t="str">
        <x:f>IF(P$6="","",IF(P$6&lt;&gt;"Active","n.a.",IF(P22=0,0,IF(P22=1,IF(AND(ISNUMBER(O26),ISNUMBER('Inputs'!$D$27),'Inputs'!$D$27&gt;-1),O26*(1+'Inputs'!$D$27),"n.a."),"n.a."))))</x:f>
        <x:v>n.a.</x:v>
      </x:c>
      <x:c r="Q26" s="46" t="str">
        <x:f>IF(Q$6="","",IF(Q$6&lt;&gt;"Active","n.a.",IF(Q22=0,0,IF(Q22=1,IF(AND(ISNUMBER(P26),ISNUMBER('Inputs'!$D$27),'Inputs'!$D$27&gt;-1),P26*(1+'Inputs'!$D$27),"n.a."),"n.a."))))</x:f>
        <x:v>n.a.</x:v>
      </x:c>
      <x:c r="R26" s="46" t="str">
        <x:f>IF(R$6="","",IF(R$6&lt;&gt;"Active","n.a.",IF(R22=0,0,IF(R22=1,IF(AND(ISNUMBER(Q26),ISNUMBER('Inputs'!$D$27),'Inputs'!$D$27&gt;-1),Q26*(1+'Inputs'!$D$27),"n.a."),"n.a."))))</x:f>
        <x:v>n.a.</x:v>
      </x:c>
      <x:c r="S26" s="46" t="str">
        <x:f>IF(S$6="","",IF(S$6&lt;&gt;"Active","n.a.",IF(S22=0,0,IF(S22=1,IF(AND(ISNUMBER(R26),ISNUMBER('Inputs'!$D$27),'Inputs'!$D$27&gt;-1),R26*(1+'Inputs'!$D$27),"n.a."),"n.a."))))</x:f>
        <x:v>n.a.</x:v>
      </x:c>
      <x:c r="T26" s="46" t="str">
        <x:f>IF(T$6="","",IF(T$6&lt;&gt;"Active","n.a.",IF(T22=0,0,IF(T22=1,IF(AND(ISNUMBER(S26),ISNUMBER('Inputs'!$D$27),'Inputs'!$D$27&gt;-1),S26*(1+'Inputs'!$D$27),"n.a."),"n.a."))))</x:f>
        <x:v>n.a.</x:v>
      </x:c>
      <x:c r="U26" s="46" t="str">
        <x:f>IF(U$6="","",IF(U$6&lt;&gt;"Active","n.a.",IF(U22=0,0,IF(U22=1,IF(AND(ISNUMBER(T26),ISNUMBER('Inputs'!$D$27),'Inputs'!$D$27&gt;-1),T26*(1+'Inputs'!$D$27),"n.a."),"n.a."))))</x:f>
        <x:v>n.a.</x:v>
      </x:c>
      <x:c r="V26" s="46" t="str">
        <x:f>IF(V$6="","",IF(V$6&lt;&gt;"Active","n.a.",IF(V22=0,0,IF(V22=1,IF(AND(ISNUMBER(U26),ISNUMBER('Inputs'!$D$27),'Inputs'!$D$27&gt;-1),U26*(1+'Inputs'!$D$27),"n.a."),"n.a."))))</x:f>
        <x:v>n.a.</x:v>
      </x:c>
      <x:c r="W26" s="46" t="str">
        <x:f>IF(W$6="","",IF(W$6&lt;&gt;"Active","n.a.",IF(W22=0,0,IF(W22=1,IF(AND(ISNUMBER(V26),ISNUMBER('Inputs'!$D$27),'Inputs'!$D$27&gt;-1),V26*(1+'Inputs'!$D$27),"n.a."),"n.a."))))</x:f>
        <x:v>n.a.</x:v>
      </x:c>
      <x:c r="X26" s="46" t="str">
        <x:f>IF(X$6="","",IF(X$6&lt;&gt;"Active","n.a.",IF(X22=0,0,IF(X22=1,IF(AND(ISNUMBER(W26),ISNUMBER('Inputs'!$D$27),'Inputs'!$D$27&gt;-1),W26*(1+'Inputs'!$D$27),"n.a."),"n.a."))))</x:f>
        <x:v>n.a.</x:v>
      </x:c>
      <x:c r="Y26" s="46" t="str">
        <x:f>IF(Y$6="","",IF(Y$6&lt;&gt;"Active","n.a.",IF(Y22=0,0,IF(Y22=1,IF(AND(ISNUMBER(X26),ISNUMBER('Inputs'!$D$27),'Inputs'!$D$27&gt;-1),X26*(1+'Inputs'!$D$27),"n.a."),"n.a."))))</x:f>
        <x:v>n.a.</x:v>
      </x:c>
    </x:row>
    <x:row r="27" ht="22" customHeight="1">
      <x:c r="A27" s="2"/>
      <x:c r="B27" s="2"/>
      <x:c r="C27" s="2" t="str">
        <x:v>Avoided variable cost (AED)</x:v>
      </x:c>
      <x:c r="D27" s="2"/>
      <x:c r="E27" s="54"/>
      <x:c r="F27" s="55" t="str">
        <x:f>IF(F$6="","",IF(F$6&lt;&gt;"Active","n.a.",IF(COUNT(F25,F26)=2,F25*F26,"n.a.")))</x:f>
        <x:v>n.a.</x:v>
      </x:c>
      <x:c r="G27" s="55" t="str">
        <x:f>IF(G$6="","",IF(G$6&lt;&gt;"Active","n.a.",IF(COUNT(G25,G26)=2,G25*G26,"n.a.")))</x:f>
        <x:v>n.a.</x:v>
      </x:c>
      <x:c r="H27" s="55" t="str">
        <x:f>IF(H$6="","",IF(H$6&lt;&gt;"Active","n.a.",IF(COUNT(H25,H26)=2,H25*H26,"n.a.")))</x:f>
        <x:v>n.a.</x:v>
      </x:c>
      <x:c r="I27" s="55" t="str">
        <x:f>IF(I$6="","",IF(I$6&lt;&gt;"Active","n.a.",IF(COUNT(I25,I26)=2,I25*I26,"n.a.")))</x:f>
        <x:v>n.a.</x:v>
      </x:c>
      <x:c r="J27" s="55" t="str">
        <x:f>IF(J$6="","",IF(J$6&lt;&gt;"Active","n.a.",IF(COUNT(J25,J26)=2,J25*J26,"n.a.")))</x:f>
        <x:v>n.a.</x:v>
      </x:c>
      <x:c r="K27" s="55" t="str">
        <x:f>IF(K$6="","",IF(K$6&lt;&gt;"Active","n.a.",IF(COUNT(K25,K26)=2,K25*K26,"n.a.")))</x:f>
        <x:v>n.a.</x:v>
      </x:c>
      <x:c r="L27" s="55" t="str">
        <x:f>IF(L$6="","",IF(L$6&lt;&gt;"Active","n.a.",IF(COUNT(L25,L26)=2,L25*L26,"n.a.")))</x:f>
        <x:v>n.a.</x:v>
      </x:c>
      <x:c r="M27" s="55" t="str">
        <x:f>IF(M$6="","",IF(M$6&lt;&gt;"Active","n.a.",IF(COUNT(M25,M26)=2,M25*M26,"n.a.")))</x:f>
        <x:v>n.a.</x:v>
      </x:c>
      <x:c r="N27" s="55" t="str">
        <x:f>IF(N$6="","",IF(N$6&lt;&gt;"Active","n.a.",IF(COUNT(N25,N26)=2,N25*N26,"n.a.")))</x:f>
        <x:v>n.a.</x:v>
      </x:c>
      <x:c r="O27" s="55" t="str">
        <x:f>IF(O$6="","",IF(O$6&lt;&gt;"Active","n.a.",IF(COUNT(O25,O26)=2,O25*O26,"n.a.")))</x:f>
        <x:v>n.a.</x:v>
      </x:c>
      <x:c r="P27" s="55" t="str">
        <x:f>IF(P$6="","",IF(P$6&lt;&gt;"Active","n.a.",IF(COUNT(P25,P26)=2,P25*P26,"n.a.")))</x:f>
        <x:v>n.a.</x:v>
      </x:c>
      <x:c r="Q27" s="55" t="str">
        <x:f>IF(Q$6="","",IF(Q$6&lt;&gt;"Active","n.a.",IF(COUNT(Q25,Q26)=2,Q25*Q26,"n.a.")))</x:f>
        <x:v>n.a.</x:v>
      </x:c>
      <x:c r="R27" s="55" t="str">
        <x:f>IF(R$6="","",IF(R$6&lt;&gt;"Active","n.a.",IF(COUNT(R25,R26)=2,R25*R26,"n.a.")))</x:f>
        <x:v>n.a.</x:v>
      </x:c>
      <x:c r="S27" s="55" t="str">
        <x:f>IF(S$6="","",IF(S$6&lt;&gt;"Active","n.a.",IF(COUNT(S25,S26)=2,S25*S26,"n.a.")))</x:f>
        <x:v>n.a.</x:v>
      </x:c>
      <x:c r="T27" s="55" t="str">
        <x:f>IF(T$6="","",IF(T$6&lt;&gt;"Active","n.a.",IF(COUNT(T25,T26)=2,T25*T26,"n.a.")))</x:f>
        <x:v>n.a.</x:v>
      </x:c>
      <x:c r="U27" s="55" t="str">
        <x:f>IF(U$6="","",IF(U$6&lt;&gt;"Active","n.a.",IF(COUNT(U25,U26)=2,U25*U26,"n.a.")))</x:f>
        <x:v>n.a.</x:v>
      </x:c>
      <x:c r="V27" s="55" t="str">
        <x:f>IF(V$6="","",IF(V$6&lt;&gt;"Active","n.a.",IF(COUNT(V25,V26)=2,V25*V26,"n.a.")))</x:f>
        <x:v>n.a.</x:v>
      </x:c>
      <x:c r="W27" s="55" t="str">
        <x:f>IF(W$6="","",IF(W$6&lt;&gt;"Active","n.a.",IF(COUNT(W25,W26)=2,W25*W26,"n.a.")))</x:f>
        <x:v>n.a.</x:v>
      </x:c>
      <x:c r="X27" s="55" t="str">
        <x:f>IF(X$6="","",IF(X$6&lt;&gt;"Active","n.a.",IF(COUNT(X25,X26)=2,X25*X26,"n.a.")))</x:f>
        <x:v>n.a.</x:v>
      </x:c>
      <x:c r="Y27" s="55" t="str">
        <x:f>IF(Y$6="","",IF(Y$6&lt;&gt;"Active","n.a.",IF(COUNT(Y25,Y26)=2,Y25*Y26,"n.a.")))</x:f>
        <x:v>n.a.</x:v>
      </x:c>
    </x:row>
    <x:row r="28" ht="22" customHeight="1">
      <x:c r="A28" s="2"/>
      <x:c r="B28" s="2"/>
      <x:c r="C28" s="2"/>
      <x:c r="D28" s="2"/>
      <x:c r="E28" s="54"/>
      <x:c r="F28" s="54"/>
      <x:c r="G28" s="54"/>
      <x:c r="H28" s="54"/>
      <x:c r="I28" s="54"/>
      <x:c r="J28" s="54"/>
      <x:c r="K28" s="54"/>
      <x:c r="L28" s="54"/>
      <x:c r="M28" s="54"/>
      <x:c r="N28" s="54"/>
      <x:c r="O28" s="54"/>
      <x:c r="P28" s="54"/>
      <x:c r="Q28" s="54"/>
      <x:c r="R28" s="54"/>
      <x:c r="S28" s="54"/>
      <x:c r="T28" s="54"/>
      <x:c r="U28" s="54"/>
      <x:c r="V28" s="54"/>
      <x:c r="W28" s="54"/>
      <x:c r="X28" s="54"/>
      <x:c r="Y28" s="54"/>
    </x:row>
    <x:row r="29" ht="22" customHeight="1">
      <x:c r="A29" s="2"/>
      <x:c r="B29" s="2"/>
      <x:c r="C29" s="65" t="str">
        <x:v>Total avoided variable charges</x:v>
      </x:c>
      <x:c r="D29" s="65"/>
      <x:c r="E29" s="66"/>
      <x:c r="F29" s="66" t="str">
        <x:f>IF(F$6="","",IF(F$6&lt;&gt;"Active","n.a.",IF(COUNT(F13,F20,F27)=3,SUM(F13,F20,F27),"n.a.")))</x:f>
        <x:v>n.a.</x:v>
      </x:c>
      <x:c r="G29" s="66" t="str">
        <x:f>IF(G$6="","",IF(G$6&lt;&gt;"Active","n.a.",IF(COUNT(G13,G20,G27)=3,SUM(G13,G20,G27),"n.a.")))</x:f>
        <x:v>n.a.</x:v>
      </x:c>
      <x:c r="H29" s="66" t="str">
        <x:f>IF(H$6="","",IF(H$6&lt;&gt;"Active","n.a.",IF(COUNT(H13,H20,H27)=3,SUM(H13,H20,H27),"n.a.")))</x:f>
        <x:v>n.a.</x:v>
      </x:c>
      <x:c r="I29" s="66" t="str">
        <x:f>IF(I$6="","",IF(I$6&lt;&gt;"Active","n.a.",IF(COUNT(I13,I20,I27)=3,SUM(I13,I20,I27),"n.a.")))</x:f>
        <x:v>n.a.</x:v>
      </x:c>
      <x:c r="J29" s="66" t="str">
        <x:f>IF(J$6="","",IF(J$6&lt;&gt;"Active","n.a.",IF(COUNT(J13,J20,J27)=3,SUM(J13,J20,J27),"n.a.")))</x:f>
        <x:v>n.a.</x:v>
      </x:c>
      <x:c r="K29" s="66" t="str">
        <x:f>IF(K$6="","",IF(K$6&lt;&gt;"Active","n.a.",IF(COUNT(K13,K20,K27)=3,SUM(K13,K20,K27),"n.a.")))</x:f>
        <x:v>n.a.</x:v>
      </x:c>
      <x:c r="L29" s="66" t="str">
        <x:f>IF(L$6="","",IF(L$6&lt;&gt;"Active","n.a.",IF(COUNT(L13,L20,L27)=3,SUM(L13,L20,L27),"n.a.")))</x:f>
        <x:v>n.a.</x:v>
      </x:c>
      <x:c r="M29" s="66" t="str">
        <x:f>IF(M$6="","",IF(M$6&lt;&gt;"Active","n.a.",IF(COUNT(M13,M20,M27)=3,SUM(M13,M20,M27),"n.a.")))</x:f>
        <x:v>n.a.</x:v>
      </x:c>
      <x:c r="N29" s="66" t="str">
        <x:f>IF(N$6="","",IF(N$6&lt;&gt;"Active","n.a.",IF(COUNT(N13,N20,N27)=3,SUM(N13,N20,N27),"n.a.")))</x:f>
        <x:v>n.a.</x:v>
      </x:c>
      <x:c r="O29" s="66" t="str">
        <x:f>IF(O$6="","",IF(O$6&lt;&gt;"Active","n.a.",IF(COUNT(O13,O20,O27)=3,SUM(O13,O20,O27),"n.a.")))</x:f>
        <x:v>n.a.</x:v>
      </x:c>
      <x:c r="P29" s="66" t="str">
        <x:f>IF(P$6="","",IF(P$6&lt;&gt;"Active","n.a.",IF(COUNT(P13,P20,P27)=3,SUM(P13,P20,P27),"n.a.")))</x:f>
        <x:v>n.a.</x:v>
      </x:c>
      <x:c r="Q29" s="66" t="str">
        <x:f>IF(Q$6="","",IF(Q$6&lt;&gt;"Active","n.a.",IF(COUNT(Q13,Q20,Q27)=3,SUM(Q13,Q20,Q27),"n.a.")))</x:f>
        <x:v>n.a.</x:v>
      </x:c>
      <x:c r="R29" s="66" t="str">
        <x:f>IF(R$6="","",IF(R$6&lt;&gt;"Active","n.a.",IF(COUNT(R13,R20,R27)=3,SUM(R13,R20,R27),"n.a.")))</x:f>
        <x:v>n.a.</x:v>
      </x:c>
      <x:c r="S29" s="66" t="str">
        <x:f>IF(S$6="","",IF(S$6&lt;&gt;"Active","n.a.",IF(COUNT(S13,S20,S27)=3,SUM(S13,S20,S27),"n.a.")))</x:f>
        <x:v>n.a.</x:v>
      </x:c>
      <x:c r="T29" s="66" t="str">
        <x:f>IF(T$6="","",IF(T$6&lt;&gt;"Active","n.a.",IF(COUNT(T13,T20,T27)=3,SUM(T13,T20,T27),"n.a.")))</x:f>
        <x:v>n.a.</x:v>
      </x:c>
      <x:c r="U29" s="66" t="str">
        <x:f>IF(U$6="","",IF(U$6&lt;&gt;"Active","n.a.",IF(COUNT(U13,U20,U27)=3,SUM(U13,U20,U27),"n.a.")))</x:f>
        <x:v>n.a.</x:v>
      </x:c>
      <x:c r="V29" s="66" t="str">
        <x:f>IF(V$6="","",IF(V$6&lt;&gt;"Active","n.a.",IF(COUNT(V13,V20,V27)=3,SUM(V13,V20,V27),"n.a.")))</x:f>
        <x:v>n.a.</x:v>
      </x:c>
      <x:c r="W29" s="66" t="str">
        <x:f>IF(W$6="","",IF(W$6&lt;&gt;"Active","n.a.",IF(COUNT(W13,W20,W27)=3,SUM(W13,W20,W27),"n.a.")))</x:f>
        <x:v>n.a.</x:v>
      </x:c>
      <x:c r="X29" s="66" t="str">
        <x:f>IF(X$6="","",IF(X$6&lt;&gt;"Active","n.a.",IF(COUNT(X13,X20,X27)=3,SUM(X13,X20,X27),"n.a.")))</x:f>
        <x:v>n.a.</x:v>
      </x:c>
      <x:c r="Y29" s="66" t="str">
        <x:f>IF(Y$6="","",IF(Y$6&lt;&gt;"Active","n.a.",IF(COUNT(Y13,Y20,Y27)=3,SUM(Y13,Y20,Y27),"n.a.")))</x:f>
        <x:v>n.a.</x:v>
      </x:c>
    </x:row>
    <x:row r="30" ht="22" customHeight="1">
      <x:c r="A30" s="2"/>
      <x:c r="B30" s="2"/>
      <x:c r="C30" s="2" t="str">
        <x:v>Verified fixed / demand-charge benefit</x:v>
      </x:c>
      <x:c r="D30" s="2"/>
      <x:c r="E30" s="52"/>
      <x:c r="F30" s="52" t="str">
        <x:f>IF(F$6="","",IF(F$6&lt;&gt;"Active","n.a.",IF(ISNUMBER('Inputs'!$D$31),'Inputs'!$D$31,"n.a.")))</x:f>
        <x:v>n.a.</x:v>
      </x:c>
      <x:c r="G30" s="52" t="str">
        <x:f>IF(G$6="","",IF(G$6&lt;&gt;"Active","n.a.",IF(ISNUMBER('Inputs'!$D$31),'Inputs'!$D$31,"n.a.")))</x:f>
        <x:v>n.a.</x:v>
      </x:c>
      <x:c r="H30" s="52" t="str">
        <x:f>IF(H$6="","",IF(H$6&lt;&gt;"Active","n.a.",IF(ISNUMBER('Inputs'!$D$31),'Inputs'!$D$31,"n.a.")))</x:f>
        <x:v>n.a.</x:v>
      </x:c>
      <x:c r="I30" s="52" t="str">
        <x:f>IF(I$6="","",IF(I$6&lt;&gt;"Active","n.a.",IF(ISNUMBER('Inputs'!$D$31),'Inputs'!$D$31,"n.a.")))</x:f>
        <x:v>n.a.</x:v>
      </x:c>
      <x:c r="J30" s="52" t="str">
        <x:f>IF(J$6="","",IF(J$6&lt;&gt;"Active","n.a.",IF(ISNUMBER('Inputs'!$D$31),'Inputs'!$D$31,"n.a.")))</x:f>
        <x:v>n.a.</x:v>
      </x:c>
      <x:c r="K30" s="52" t="str">
        <x:f>IF(K$6="","",IF(K$6&lt;&gt;"Active","n.a.",IF(ISNUMBER('Inputs'!$D$31),'Inputs'!$D$31,"n.a.")))</x:f>
        <x:v>n.a.</x:v>
      </x:c>
      <x:c r="L30" s="52" t="str">
        <x:f>IF(L$6="","",IF(L$6&lt;&gt;"Active","n.a.",IF(ISNUMBER('Inputs'!$D$31),'Inputs'!$D$31,"n.a.")))</x:f>
        <x:v>n.a.</x:v>
      </x:c>
      <x:c r="M30" s="52" t="str">
        <x:f>IF(M$6="","",IF(M$6&lt;&gt;"Active","n.a.",IF(ISNUMBER('Inputs'!$D$31),'Inputs'!$D$31,"n.a.")))</x:f>
        <x:v>n.a.</x:v>
      </x:c>
      <x:c r="N30" s="52" t="str">
        <x:f>IF(N$6="","",IF(N$6&lt;&gt;"Active","n.a.",IF(ISNUMBER('Inputs'!$D$31),'Inputs'!$D$31,"n.a.")))</x:f>
        <x:v>n.a.</x:v>
      </x:c>
      <x:c r="O30" s="52" t="str">
        <x:f>IF(O$6="","",IF(O$6&lt;&gt;"Active","n.a.",IF(ISNUMBER('Inputs'!$D$31),'Inputs'!$D$31,"n.a.")))</x:f>
        <x:v>n.a.</x:v>
      </x:c>
      <x:c r="P30" s="52" t="str">
        <x:f>IF(P$6="","",IF(P$6&lt;&gt;"Active","n.a.",IF(ISNUMBER('Inputs'!$D$31),'Inputs'!$D$31,"n.a.")))</x:f>
        <x:v>n.a.</x:v>
      </x:c>
      <x:c r="Q30" s="52" t="str">
        <x:f>IF(Q$6="","",IF(Q$6&lt;&gt;"Active","n.a.",IF(ISNUMBER('Inputs'!$D$31),'Inputs'!$D$31,"n.a.")))</x:f>
        <x:v>n.a.</x:v>
      </x:c>
      <x:c r="R30" s="52" t="str">
        <x:f>IF(R$6="","",IF(R$6&lt;&gt;"Active","n.a.",IF(ISNUMBER('Inputs'!$D$31),'Inputs'!$D$31,"n.a.")))</x:f>
        <x:v>n.a.</x:v>
      </x:c>
      <x:c r="S30" s="52" t="str">
        <x:f>IF(S$6="","",IF(S$6&lt;&gt;"Active","n.a.",IF(ISNUMBER('Inputs'!$D$31),'Inputs'!$D$31,"n.a.")))</x:f>
        <x:v>n.a.</x:v>
      </x:c>
      <x:c r="T30" s="52" t="str">
        <x:f>IF(T$6="","",IF(T$6&lt;&gt;"Active","n.a.",IF(ISNUMBER('Inputs'!$D$31),'Inputs'!$D$31,"n.a.")))</x:f>
        <x:v>n.a.</x:v>
      </x:c>
      <x:c r="U30" s="52" t="str">
        <x:f>IF(U$6="","",IF(U$6&lt;&gt;"Active","n.a.",IF(ISNUMBER('Inputs'!$D$31),'Inputs'!$D$31,"n.a.")))</x:f>
        <x:v>n.a.</x:v>
      </x:c>
      <x:c r="V30" s="52" t="str">
        <x:f>IF(V$6="","",IF(V$6&lt;&gt;"Active","n.a.",IF(ISNUMBER('Inputs'!$D$31),'Inputs'!$D$31,"n.a.")))</x:f>
        <x:v>n.a.</x:v>
      </x:c>
      <x:c r="W30" s="52" t="str">
        <x:f>IF(W$6="","",IF(W$6&lt;&gt;"Active","n.a.",IF(ISNUMBER('Inputs'!$D$31),'Inputs'!$D$31,"n.a.")))</x:f>
        <x:v>n.a.</x:v>
      </x:c>
      <x:c r="X30" s="52" t="str">
        <x:f>IF(X$6="","",IF(X$6&lt;&gt;"Active","n.a.",IF(ISNUMBER('Inputs'!$D$31),'Inputs'!$D$31,"n.a.")))</x:f>
        <x:v>n.a.</x:v>
      </x:c>
      <x:c r="Y30" s="52" t="str">
        <x:f>IF(Y$6="","",IF(Y$6&lt;&gt;"Active","n.a.",IF(ISNUMBER('Inputs'!$D$31),'Inputs'!$D$31,"n.a.")))</x:f>
        <x:v>n.a.</x:v>
      </x:c>
    </x:row>
    <x:row r="31" ht="22" customHeight="1">
      <x:c r="A31" s="2"/>
      <x:c r="B31" s="2"/>
      <x:c r="C31" s="2" t="str">
        <x:v>Other verified annual cost benefits</x:v>
      </x:c>
      <x:c r="D31" s="2"/>
      <x:c r="E31" s="52"/>
      <x:c r="F31" s="52" t="str">
        <x:f>IF(F$6="","",IF(F$6&lt;&gt;"Active","n.a.",IF(ISNUMBER('Inputs'!$D$26),'Inputs'!$D$26,"n.a.")))</x:f>
        <x:v>n.a.</x:v>
      </x:c>
      <x:c r="G31" s="52" t="str">
        <x:f>IF(G$6="","",IF(G$6&lt;&gt;"Active","n.a.",IF(ISNUMBER('Inputs'!$D$26),'Inputs'!$D$26,"n.a.")))</x:f>
        <x:v>n.a.</x:v>
      </x:c>
      <x:c r="H31" s="52" t="str">
        <x:f>IF(H$6="","",IF(H$6&lt;&gt;"Active","n.a.",IF(ISNUMBER('Inputs'!$D$26),'Inputs'!$D$26,"n.a.")))</x:f>
        <x:v>n.a.</x:v>
      </x:c>
      <x:c r="I31" s="52" t="str">
        <x:f>IF(I$6="","",IF(I$6&lt;&gt;"Active","n.a.",IF(ISNUMBER('Inputs'!$D$26),'Inputs'!$D$26,"n.a.")))</x:f>
        <x:v>n.a.</x:v>
      </x:c>
      <x:c r="J31" s="52" t="str">
        <x:f>IF(J$6="","",IF(J$6&lt;&gt;"Active","n.a.",IF(ISNUMBER('Inputs'!$D$26),'Inputs'!$D$26,"n.a.")))</x:f>
        <x:v>n.a.</x:v>
      </x:c>
      <x:c r="K31" s="52" t="str">
        <x:f>IF(K$6="","",IF(K$6&lt;&gt;"Active","n.a.",IF(ISNUMBER('Inputs'!$D$26),'Inputs'!$D$26,"n.a.")))</x:f>
        <x:v>n.a.</x:v>
      </x:c>
      <x:c r="L31" s="52" t="str">
        <x:f>IF(L$6="","",IF(L$6&lt;&gt;"Active","n.a.",IF(ISNUMBER('Inputs'!$D$26),'Inputs'!$D$26,"n.a.")))</x:f>
        <x:v>n.a.</x:v>
      </x:c>
      <x:c r="M31" s="52" t="str">
        <x:f>IF(M$6="","",IF(M$6&lt;&gt;"Active","n.a.",IF(ISNUMBER('Inputs'!$D$26),'Inputs'!$D$26,"n.a.")))</x:f>
        <x:v>n.a.</x:v>
      </x:c>
      <x:c r="N31" s="52" t="str">
        <x:f>IF(N$6="","",IF(N$6&lt;&gt;"Active","n.a.",IF(ISNUMBER('Inputs'!$D$26),'Inputs'!$D$26,"n.a.")))</x:f>
        <x:v>n.a.</x:v>
      </x:c>
      <x:c r="O31" s="52" t="str">
        <x:f>IF(O$6="","",IF(O$6&lt;&gt;"Active","n.a.",IF(ISNUMBER('Inputs'!$D$26),'Inputs'!$D$26,"n.a.")))</x:f>
        <x:v>n.a.</x:v>
      </x:c>
      <x:c r="P31" s="52" t="str">
        <x:f>IF(P$6="","",IF(P$6&lt;&gt;"Active","n.a.",IF(ISNUMBER('Inputs'!$D$26),'Inputs'!$D$26,"n.a.")))</x:f>
        <x:v>n.a.</x:v>
      </x:c>
      <x:c r="Q31" s="52" t="str">
        <x:f>IF(Q$6="","",IF(Q$6&lt;&gt;"Active","n.a.",IF(ISNUMBER('Inputs'!$D$26),'Inputs'!$D$26,"n.a.")))</x:f>
        <x:v>n.a.</x:v>
      </x:c>
      <x:c r="R31" s="52" t="str">
        <x:f>IF(R$6="","",IF(R$6&lt;&gt;"Active","n.a.",IF(ISNUMBER('Inputs'!$D$26),'Inputs'!$D$26,"n.a.")))</x:f>
        <x:v>n.a.</x:v>
      </x:c>
      <x:c r="S31" s="52" t="str">
        <x:f>IF(S$6="","",IF(S$6&lt;&gt;"Active","n.a.",IF(ISNUMBER('Inputs'!$D$26),'Inputs'!$D$26,"n.a.")))</x:f>
        <x:v>n.a.</x:v>
      </x:c>
      <x:c r="T31" s="52" t="str">
        <x:f>IF(T$6="","",IF(T$6&lt;&gt;"Active","n.a.",IF(ISNUMBER('Inputs'!$D$26),'Inputs'!$D$26,"n.a.")))</x:f>
        <x:v>n.a.</x:v>
      </x:c>
      <x:c r="U31" s="52" t="str">
        <x:f>IF(U$6="","",IF(U$6&lt;&gt;"Active","n.a.",IF(ISNUMBER('Inputs'!$D$26),'Inputs'!$D$26,"n.a.")))</x:f>
        <x:v>n.a.</x:v>
      </x:c>
      <x:c r="V31" s="52" t="str">
        <x:f>IF(V$6="","",IF(V$6&lt;&gt;"Active","n.a.",IF(ISNUMBER('Inputs'!$D$26),'Inputs'!$D$26,"n.a.")))</x:f>
        <x:v>n.a.</x:v>
      </x:c>
      <x:c r="W31" s="52" t="str">
        <x:f>IF(W$6="","",IF(W$6&lt;&gt;"Active","n.a.",IF(ISNUMBER('Inputs'!$D$26),'Inputs'!$D$26,"n.a.")))</x:f>
        <x:v>n.a.</x:v>
      </x:c>
      <x:c r="X31" s="52" t="str">
        <x:f>IF(X$6="","",IF(X$6&lt;&gt;"Active","n.a.",IF(ISNUMBER('Inputs'!$D$26),'Inputs'!$D$26,"n.a.")))</x:f>
        <x:v>n.a.</x:v>
      </x:c>
      <x:c r="Y31" s="52" t="str">
        <x:f>IF(Y$6="","",IF(Y$6&lt;&gt;"Active","n.a.",IF(ISNUMBER('Inputs'!$D$26),'Inputs'!$D$26,"n.a.")))</x:f>
        <x:v>n.a.</x:v>
      </x:c>
    </x:row>
    <x:row r="32" ht="22" customHeight="1">
      <x:c r="A32" s="2"/>
      <x:c r="B32" s="2"/>
      <x:c r="C32" s="65" t="str">
        <x:v>Gross annual benefit</x:v>
      </x:c>
      <x:c r="D32" s="65"/>
      <x:c r="E32" s="66"/>
      <x:c r="F32" s="66" t="str">
        <x:f>IF(F$6="","",IF(F$6&lt;&gt;"Active","n.a.",IF(COUNT(F29:F31)=3,SUM(F29:F31),"n.a.")))</x:f>
        <x:v>n.a.</x:v>
      </x:c>
      <x:c r="G32" s="66" t="str">
        <x:f>IF(G$6="","",IF(G$6&lt;&gt;"Active","n.a.",IF(COUNT(G29:G31)=3,SUM(G29:G31),"n.a.")))</x:f>
        <x:v>n.a.</x:v>
      </x:c>
      <x:c r="H32" s="66" t="str">
        <x:f>IF(H$6="","",IF(H$6&lt;&gt;"Active","n.a.",IF(COUNT(H29:H31)=3,SUM(H29:H31),"n.a.")))</x:f>
        <x:v>n.a.</x:v>
      </x:c>
      <x:c r="I32" s="66" t="str">
        <x:f>IF(I$6="","",IF(I$6&lt;&gt;"Active","n.a.",IF(COUNT(I29:I31)=3,SUM(I29:I31),"n.a.")))</x:f>
        <x:v>n.a.</x:v>
      </x:c>
      <x:c r="J32" s="66" t="str">
        <x:f>IF(J$6="","",IF(J$6&lt;&gt;"Active","n.a.",IF(COUNT(J29:J31)=3,SUM(J29:J31),"n.a.")))</x:f>
        <x:v>n.a.</x:v>
      </x:c>
      <x:c r="K32" s="66" t="str">
        <x:f>IF(K$6="","",IF(K$6&lt;&gt;"Active","n.a.",IF(COUNT(K29:K31)=3,SUM(K29:K31),"n.a.")))</x:f>
        <x:v>n.a.</x:v>
      </x:c>
      <x:c r="L32" s="66" t="str">
        <x:f>IF(L$6="","",IF(L$6&lt;&gt;"Active","n.a.",IF(COUNT(L29:L31)=3,SUM(L29:L31),"n.a.")))</x:f>
        <x:v>n.a.</x:v>
      </x:c>
      <x:c r="M32" s="66" t="str">
        <x:f>IF(M$6="","",IF(M$6&lt;&gt;"Active","n.a.",IF(COUNT(M29:M31)=3,SUM(M29:M31),"n.a.")))</x:f>
        <x:v>n.a.</x:v>
      </x:c>
      <x:c r="N32" s="66" t="str">
        <x:f>IF(N$6="","",IF(N$6&lt;&gt;"Active","n.a.",IF(COUNT(N29:N31)=3,SUM(N29:N31),"n.a.")))</x:f>
        <x:v>n.a.</x:v>
      </x:c>
      <x:c r="O32" s="66" t="str">
        <x:f>IF(O$6="","",IF(O$6&lt;&gt;"Active","n.a.",IF(COUNT(O29:O31)=3,SUM(O29:O31),"n.a.")))</x:f>
        <x:v>n.a.</x:v>
      </x:c>
      <x:c r="P32" s="66" t="str">
        <x:f>IF(P$6="","",IF(P$6&lt;&gt;"Active","n.a.",IF(COUNT(P29:P31)=3,SUM(P29:P31),"n.a.")))</x:f>
        <x:v>n.a.</x:v>
      </x:c>
      <x:c r="Q32" s="66" t="str">
        <x:f>IF(Q$6="","",IF(Q$6&lt;&gt;"Active","n.a.",IF(COUNT(Q29:Q31)=3,SUM(Q29:Q31),"n.a.")))</x:f>
        <x:v>n.a.</x:v>
      </x:c>
      <x:c r="R32" s="66" t="str">
        <x:f>IF(R$6="","",IF(R$6&lt;&gt;"Active","n.a.",IF(COUNT(R29:R31)=3,SUM(R29:R31),"n.a.")))</x:f>
        <x:v>n.a.</x:v>
      </x:c>
      <x:c r="S32" s="66" t="str">
        <x:f>IF(S$6="","",IF(S$6&lt;&gt;"Active","n.a.",IF(COUNT(S29:S31)=3,SUM(S29:S31),"n.a.")))</x:f>
        <x:v>n.a.</x:v>
      </x:c>
      <x:c r="T32" s="66" t="str">
        <x:f>IF(T$6="","",IF(T$6&lt;&gt;"Active","n.a.",IF(COUNT(T29:T31)=3,SUM(T29:T31),"n.a.")))</x:f>
        <x:v>n.a.</x:v>
      </x:c>
      <x:c r="U32" s="66" t="str">
        <x:f>IF(U$6="","",IF(U$6&lt;&gt;"Active","n.a.",IF(COUNT(U29:U31)=3,SUM(U29:U31),"n.a.")))</x:f>
        <x:v>n.a.</x:v>
      </x:c>
      <x:c r="V32" s="66" t="str">
        <x:f>IF(V$6="","",IF(V$6&lt;&gt;"Active","n.a.",IF(COUNT(V29:V31)=3,SUM(V29:V31),"n.a.")))</x:f>
        <x:v>n.a.</x:v>
      </x:c>
      <x:c r="W32" s="66" t="str">
        <x:f>IF(W$6="","",IF(W$6&lt;&gt;"Active","n.a.",IF(COUNT(W29:W31)=3,SUM(W29:W31),"n.a.")))</x:f>
        <x:v>n.a.</x:v>
      </x:c>
      <x:c r="X32" s="66" t="str">
        <x:f>IF(X$6="","",IF(X$6&lt;&gt;"Active","n.a.",IF(COUNT(X29:X31)=3,SUM(X29:X31),"n.a.")))</x:f>
        <x:v>n.a.</x:v>
      </x:c>
      <x:c r="Y32" s="66" t="str">
        <x:f>IF(Y$6="","",IF(Y$6&lt;&gt;"Active","n.a.",IF(COUNT(Y29:Y31)=3,SUM(Y29:Y31),"n.a.")))</x:f>
        <x:v>n.a.</x:v>
      </x:c>
    </x:row>
    <x:row r="33" ht="22" customHeight="1">
      <x:c r="A33" s="2"/>
      <x:c r="B33" s="2"/>
      <x:c r="C33" s="2"/>
      <x:c r="D33" s="2"/>
      <x:c r="E33" s="54"/>
      <x:c r="F33" s="54"/>
      <x:c r="G33" s="54"/>
      <x:c r="H33" s="54"/>
      <x:c r="I33" s="54"/>
      <x:c r="J33" s="54"/>
      <x:c r="K33" s="54"/>
      <x:c r="L33" s="54"/>
      <x:c r="M33" s="54"/>
      <x:c r="N33" s="54"/>
      <x:c r="O33" s="54"/>
      <x:c r="P33" s="54"/>
      <x:c r="Q33" s="54"/>
      <x:c r="R33" s="54"/>
      <x:c r="S33" s="54"/>
      <x:c r="T33" s="54"/>
      <x:c r="U33" s="54"/>
      <x:c r="V33" s="54"/>
      <x:c r="W33" s="54"/>
      <x:c r="X33" s="54"/>
      <x:c r="Y33" s="54"/>
    </x:row>
    <x:row r="34" ht="22" customHeight="1">
      <x:c r="A34" s="2"/>
      <x:c r="B34" s="2"/>
      <x:c r="C34" s="2" t="str">
        <x:v>Annual service fee</x:v>
      </x:c>
      <x:c r="D34" s="2"/>
      <x:c r="E34" s="52"/>
      <x:c r="F34" s="52" t="str">
        <x:f>IF(F$6="","",IF(F$6&lt;&gt;"Active","n.a.",IF(AND(ISNUMBER('Inputs'!$D$24),'Inputs'!$D$24&gt;=0),'Inputs'!$D$24,"n.a.")))</x:f>
        <x:v>n.a.</x:v>
      </x:c>
      <x:c r="G34" s="52" t="str">
        <x:f>IF(G$6="","",IF(G$6&lt;&gt;"Active","n.a.",IF(AND(ISNUMBER(F34),ISNUMBER('Inputs'!$D$29),'Inputs'!$D$29&gt;-1),F34*(1+'Inputs'!$D$29),"n.a.")))</x:f>
        <x:v>n.a.</x:v>
      </x:c>
      <x:c r="H34" s="52" t="str">
        <x:f>IF(H$6="","",IF(H$6&lt;&gt;"Active","n.a.",IF(AND(ISNUMBER(G34),ISNUMBER('Inputs'!$D$29),'Inputs'!$D$29&gt;-1),G34*(1+'Inputs'!$D$29),"n.a.")))</x:f>
        <x:v>n.a.</x:v>
      </x:c>
      <x:c r="I34" s="52" t="str">
        <x:f>IF(I$6="","",IF(I$6&lt;&gt;"Active","n.a.",IF(AND(ISNUMBER(H34),ISNUMBER('Inputs'!$D$29),'Inputs'!$D$29&gt;-1),H34*(1+'Inputs'!$D$29),"n.a.")))</x:f>
        <x:v>n.a.</x:v>
      </x:c>
      <x:c r="J34" s="52" t="str">
        <x:f>IF(J$6="","",IF(J$6&lt;&gt;"Active","n.a.",IF(AND(ISNUMBER(I34),ISNUMBER('Inputs'!$D$29),'Inputs'!$D$29&gt;-1),I34*(1+'Inputs'!$D$29),"n.a.")))</x:f>
        <x:v>n.a.</x:v>
      </x:c>
      <x:c r="K34" s="52" t="str">
        <x:f>IF(K$6="","",IF(K$6&lt;&gt;"Active","n.a.",IF(AND(ISNUMBER(J34),ISNUMBER('Inputs'!$D$29),'Inputs'!$D$29&gt;-1),J34*(1+'Inputs'!$D$29),"n.a.")))</x:f>
        <x:v>n.a.</x:v>
      </x:c>
      <x:c r="L34" s="52" t="str">
        <x:f>IF(L$6="","",IF(L$6&lt;&gt;"Active","n.a.",IF(AND(ISNUMBER(K34),ISNUMBER('Inputs'!$D$29),'Inputs'!$D$29&gt;-1),K34*(1+'Inputs'!$D$29),"n.a.")))</x:f>
        <x:v>n.a.</x:v>
      </x:c>
      <x:c r="M34" s="52" t="str">
        <x:f>IF(M$6="","",IF(M$6&lt;&gt;"Active","n.a.",IF(AND(ISNUMBER(L34),ISNUMBER('Inputs'!$D$29),'Inputs'!$D$29&gt;-1),L34*(1+'Inputs'!$D$29),"n.a.")))</x:f>
        <x:v>n.a.</x:v>
      </x:c>
      <x:c r="N34" s="52" t="str">
        <x:f>IF(N$6="","",IF(N$6&lt;&gt;"Active","n.a.",IF(AND(ISNUMBER(M34),ISNUMBER('Inputs'!$D$29),'Inputs'!$D$29&gt;-1),M34*(1+'Inputs'!$D$29),"n.a.")))</x:f>
        <x:v>n.a.</x:v>
      </x:c>
      <x:c r="O34" s="52" t="str">
        <x:f>IF(O$6="","",IF(O$6&lt;&gt;"Active","n.a.",IF(AND(ISNUMBER(N34),ISNUMBER('Inputs'!$D$29),'Inputs'!$D$29&gt;-1),N34*(1+'Inputs'!$D$29),"n.a.")))</x:f>
        <x:v>n.a.</x:v>
      </x:c>
      <x:c r="P34" s="52" t="str">
        <x:f>IF(P$6="","",IF(P$6&lt;&gt;"Active","n.a.",IF(AND(ISNUMBER(O34),ISNUMBER('Inputs'!$D$29),'Inputs'!$D$29&gt;-1),O34*(1+'Inputs'!$D$29),"n.a.")))</x:f>
        <x:v>n.a.</x:v>
      </x:c>
      <x:c r="Q34" s="52" t="str">
        <x:f>IF(Q$6="","",IF(Q$6&lt;&gt;"Active","n.a.",IF(AND(ISNUMBER(P34),ISNUMBER('Inputs'!$D$29),'Inputs'!$D$29&gt;-1),P34*(1+'Inputs'!$D$29),"n.a.")))</x:f>
        <x:v>n.a.</x:v>
      </x:c>
      <x:c r="R34" s="52" t="str">
        <x:f>IF(R$6="","",IF(R$6&lt;&gt;"Active","n.a.",IF(AND(ISNUMBER(Q34),ISNUMBER('Inputs'!$D$29),'Inputs'!$D$29&gt;-1),Q34*(1+'Inputs'!$D$29),"n.a.")))</x:f>
        <x:v>n.a.</x:v>
      </x:c>
      <x:c r="S34" s="52" t="str">
        <x:f>IF(S$6="","",IF(S$6&lt;&gt;"Active","n.a.",IF(AND(ISNUMBER(R34),ISNUMBER('Inputs'!$D$29),'Inputs'!$D$29&gt;-1),R34*(1+'Inputs'!$D$29),"n.a.")))</x:f>
        <x:v>n.a.</x:v>
      </x:c>
      <x:c r="T34" s="52" t="str">
        <x:f>IF(T$6="","",IF(T$6&lt;&gt;"Active","n.a.",IF(AND(ISNUMBER(S34),ISNUMBER('Inputs'!$D$29),'Inputs'!$D$29&gt;-1),S34*(1+'Inputs'!$D$29),"n.a.")))</x:f>
        <x:v>n.a.</x:v>
      </x:c>
      <x:c r="U34" s="52" t="str">
        <x:f>IF(U$6="","",IF(U$6&lt;&gt;"Active","n.a.",IF(AND(ISNUMBER(T34),ISNUMBER('Inputs'!$D$29),'Inputs'!$D$29&gt;-1),T34*(1+'Inputs'!$D$29),"n.a.")))</x:f>
        <x:v>n.a.</x:v>
      </x:c>
      <x:c r="V34" s="52" t="str">
        <x:f>IF(V$6="","",IF(V$6&lt;&gt;"Active","n.a.",IF(AND(ISNUMBER(U34),ISNUMBER('Inputs'!$D$29),'Inputs'!$D$29&gt;-1),U34*(1+'Inputs'!$D$29),"n.a.")))</x:f>
        <x:v>n.a.</x:v>
      </x:c>
      <x:c r="W34" s="52" t="str">
        <x:f>IF(W$6="","",IF(W$6&lt;&gt;"Active","n.a.",IF(AND(ISNUMBER(V34),ISNUMBER('Inputs'!$D$29),'Inputs'!$D$29&gt;-1),V34*(1+'Inputs'!$D$29),"n.a.")))</x:f>
        <x:v>n.a.</x:v>
      </x:c>
      <x:c r="X34" s="52" t="str">
        <x:f>IF(X$6="","",IF(X$6&lt;&gt;"Active","n.a.",IF(AND(ISNUMBER(W34),ISNUMBER('Inputs'!$D$29),'Inputs'!$D$29&gt;-1),W34*(1+'Inputs'!$D$29),"n.a.")))</x:f>
        <x:v>n.a.</x:v>
      </x:c>
      <x:c r="Y34" s="52" t="str">
        <x:f>IF(Y$6="","",IF(Y$6&lt;&gt;"Active","n.a.",IF(AND(ISNUMBER(X34),ISNUMBER('Inputs'!$D$29),'Inputs'!$D$29&gt;-1),X34*(1+'Inputs'!$D$29),"n.a.")))</x:f>
        <x:v>n.a.</x:v>
      </x:c>
    </x:row>
    <x:row r="35" ht="22" customHeight="1">
      <x:c r="A35" s="2"/>
      <x:c r="B35" s="2"/>
      <x:c r="C35" s="2" t="str">
        <x:v>Incremental O&amp;M cost</x:v>
      </x:c>
      <x:c r="D35" s="2"/>
      <x:c r="E35" s="52"/>
      <x:c r="F35" s="52" t="str">
        <x:f>IF(F$6="","",IF(F$6&lt;&gt;"Active","n.a.",IF(AND(ISNUMBER('Inputs'!$D$25),'Inputs'!$D$25&gt;=0),'Inputs'!$D$25,"n.a.")))</x:f>
        <x:v>n.a.</x:v>
      </x:c>
      <x:c r="G35" s="52" t="str">
        <x:f>IF(G$6="","",IF(G$6&lt;&gt;"Active","n.a.",IF(AND(ISNUMBER(F35),ISNUMBER('Inputs'!$D$29),'Inputs'!$D$29&gt;-1),F35*(1+'Inputs'!$D$29),"n.a.")))</x:f>
        <x:v>n.a.</x:v>
      </x:c>
      <x:c r="H35" s="52" t="str">
        <x:f>IF(H$6="","",IF(H$6&lt;&gt;"Active","n.a.",IF(AND(ISNUMBER(G35),ISNUMBER('Inputs'!$D$29),'Inputs'!$D$29&gt;-1),G35*(1+'Inputs'!$D$29),"n.a.")))</x:f>
        <x:v>n.a.</x:v>
      </x:c>
      <x:c r="I35" s="52" t="str">
        <x:f>IF(I$6="","",IF(I$6&lt;&gt;"Active","n.a.",IF(AND(ISNUMBER(H35),ISNUMBER('Inputs'!$D$29),'Inputs'!$D$29&gt;-1),H35*(1+'Inputs'!$D$29),"n.a.")))</x:f>
        <x:v>n.a.</x:v>
      </x:c>
      <x:c r="J35" s="52" t="str">
        <x:f>IF(J$6="","",IF(J$6&lt;&gt;"Active","n.a.",IF(AND(ISNUMBER(I35),ISNUMBER('Inputs'!$D$29),'Inputs'!$D$29&gt;-1),I35*(1+'Inputs'!$D$29),"n.a.")))</x:f>
        <x:v>n.a.</x:v>
      </x:c>
      <x:c r="K35" s="52" t="str">
        <x:f>IF(K$6="","",IF(K$6&lt;&gt;"Active","n.a.",IF(AND(ISNUMBER(J35),ISNUMBER('Inputs'!$D$29),'Inputs'!$D$29&gt;-1),J35*(1+'Inputs'!$D$29),"n.a.")))</x:f>
        <x:v>n.a.</x:v>
      </x:c>
      <x:c r="L35" s="52" t="str">
        <x:f>IF(L$6="","",IF(L$6&lt;&gt;"Active","n.a.",IF(AND(ISNUMBER(K35),ISNUMBER('Inputs'!$D$29),'Inputs'!$D$29&gt;-1),K35*(1+'Inputs'!$D$29),"n.a.")))</x:f>
        <x:v>n.a.</x:v>
      </x:c>
      <x:c r="M35" s="52" t="str">
        <x:f>IF(M$6="","",IF(M$6&lt;&gt;"Active","n.a.",IF(AND(ISNUMBER(L35),ISNUMBER('Inputs'!$D$29),'Inputs'!$D$29&gt;-1),L35*(1+'Inputs'!$D$29),"n.a.")))</x:f>
        <x:v>n.a.</x:v>
      </x:c>
      <x:c r="N35" s="52" t="str">
        <x:f>IF(N$6="","",IF(N$6&lt;&gt;"Active","n.a.",IF(AND(ISNUMBER(M35),ISNUMBER('Inputs'!$D$29),'Inputs'!$D$29&gt;-1),M35*(1+'Inputs'!$D$29),"n.a.")))</x:f>
        <x:v>n.a.</x:v>
      </x:c>
      <x:c r="O35" s="52" t="str">
        <x:f>IF(O$6="","",IF(O$6&lt;&gt;"Active","n.a.",IF(AND(ISNUMBER(N35),ISNUMBER('Inputs'!$D$29),'Inputs'!$D$29&gt;-1),N35*(1+'Inputs'!$D$29),"n.a.")))</x:f>
        <x:v>n.a.</x:v>
      </x:c>
      <x:c r="P35" s="52" t="str">
        <x:f>IF(P$6="","",IF(P$6&lt;&gt;"Active","n.a.",IF(AND(ISNUMBER(O35),ISNUMBER('Inputs'!$D$29),'Inputs'!$D$29&gt;-1),O35*(1+'Inputs'!$D$29),"n.a.")))</x:f>
        <x:v>n.a.</x:v>
      </x:c>
      <x:c r="Q35" s="52" t="str">
        <x:f>IF(Q$6="","",IF(Q$6&lt;&gt;"Active","n.a.",IF(AND(ISNUMBER(P35),ISNUMBER('Inputs'!$D$29),'Inputs'!$D$29&gt;-1),P35*(1+'Inputs'!$D$29),"n.a.")))</x:f>
        <x:v>n.a.</x:v>
      </x:c>
      <x:c r="R35" s="52" t="str">
        <x:f>IF(R$6="","",IF(R$6&lt;&gt;"Active","n.a.",IF(AND(ISNUMBER(Q35),ISNUMBER('Inputs'!$D$29),'Inputs'!$D$29&gt;-1),Q35*(1+'Inputs'!$D$29),"n.a.")))</x:f>
        <x:v>n.a.</x:v>
      </x:c>
      <x:c r="S35" s="52" t="str">
        <x:f>IF(S$6="","",IF(S$6&lt;&gt;"Active","n.a.",IF(AND(ISNUMBER(R35),ISNUMBER('Inputs'!$D$29),'Inputs'!$D$29&gt;-1),R35*(1+'Inputs'!$D$29),"n.a.")))</x:f>
        <x:v>n.a.</x:v>
      </x:c>
      <x:c r="T35" s="52" t="str">
        <x:f>IF(T$6="","",IF(T$6&lt;&gt;"Active","n.a.",IF(AND(ISNUMBER(S35),ISNUMBER('Inputs'!$D$29),'Inputs'!$D$29&gt;-1),S35*(1+'Inputs'!$D$29),"n.a.")))</x:f>
        <x:v>n.a.</x:v>
      </x:c>
      <x:c r="U35" s="52" t="str">
        <x:f>IF(U$6="","",IF(U$6&lt;&gt;"Active","n.a.",IF(AND(ISNUMBER(T35),ISNUMBER('Inputs'!$D$29),'Inputs'!$D$29&gt;-1),T35*(1+'Inputs'!$D$29),"n.a.")))</x:f>
        <x:v>n.a.</x:v>
      </x:c>
      <x:c r="V35" s="52" t="str">
        <x:f>IF(V$6="","",IF(V$6&lt;&gt;"Active","n.a.",IF(AND(ISNUMBER(U35),ISNUMBER('Inputs'!$D$29),'Inputs'!$D$29&gt;-1),U35*(1+'Inputs'!$D$29),"n.a.")))</x:f>
        <x:v>n.a.</x:v>
      </x:c>
      <x:c r="W35" s="52" t="str">
        <x:f>IF(W$6="","",IF(W$6&lt;&gt;"Active","n.a.",IF(AND(ISNUMBER(V35),ISNUMBER('Inputs'!$D$29),'Inputs'!$D$29&gt;-1),V35*(1+'Inputs'!$D$29),"n.a.")))</x:f>
        <x:v>n.a.</x:v>
      </x:c>
      <x:c r="X35" s="52" t="str">
        <x:f>IF(X$6="","",IF(X$6&lt;&gt;"Active","n.a.",IF(AND(ISNUMBER(W35),ISNUMBER('Inputs'!$D$29),'Inputs'!$D$29&gt;-1),W35*(1+'Inputs'!$D$29),"n.a.")))</x:f>
        <x:v>n.a.</x:v>
      </x:c>
      <x:c r="Y35" s="52" t="str">
        <x:f>IF(Y$6="","",IF(Y$6&lt;&gt;"Active","n.a.",IF(AND(ISNUMBER(X35),ISNUMBER('Inputs'!$D$29),'Inputs'!$D$29&gt;-1),X35*(1+'Inputs'!$D$29),"n.a.")))</x:f>
        <x:v>n.a.</x:v>
      </x:c>
    </x:row>
    <x:row r="36" ht="22" customHeight="1">
      <x:c r="A36" s="2"/>
      <x:c r="B36" s="2"/>
      <x:c r="C36" s="65" t="str">
        <x:v>Total operating costs</x:v>
      </x:c>
      <x:c r="D36" s="65"/>
      <x:c r="E36" s="66"/>
      <x:c r="F36" s="66" t="str">
        <x:f>IF(F$6="","",IF(F$6&lt;&gt;"Active","n.a.",IF(COUNT(F34:F35)=2,SUM(F34:F35),"n.a.")))</x:f>
        <x:v>n.a.</x:v>
      </x:c>
      <x:c r="G36" s="66" t="str">
        <x:f>IF(G$6="","",IF(G$6&lt;&gt;"Active","n.a.",IF(COUNT(G34:G35)=2,SUM(G34:G35),"n.a.")))</x:f>
        <x:v>n.a.</x:v>
      </x:c>
      <x:c r="H36" s="66" t="str">
        <x:f>IF(H$6="","",IF(H$6&lt;&gt;"Active","n.a.",IF(COUNT(H34:H35)=2,SUM(H34:H35),"n.a.")))</x:f>
        <x:v>n.a.</x:v>
      </x:c>
      <x:c r="I36" s="66" t="str">
        <x:f>IF(I$6="","",IF(I$6&lt;&gt;"Active","n.a.",IF(COUNT(I34:I35)=2,SUM(I34:I35),"n.a.")))</x:f>
        <x:v>n.a.</x:v>
      </x:c>
      <x:c r="J36" s="66" t="str">
        <x:f>IF(J$6="","",IF(J$6&lt;&gt;"Active","n.a.",IF(COUNT(J34:J35)=2,SUM(J34:J35),"n.a.")))</x:f>
        <x:v>n.a.</x:v>
      </x:c>
      <x:c r="K36" s="66" t="str">
        <x:f>IF(K$6="","",IF(K$6&lt;&gt;"Active","n.a.",IF(COUNT(K34:K35)=2,SUM(K34:K35),"n.a.")))</x:f>
        <x:v>n.a.</x:v>
      </x:c>
      <x:c r="L36" s="66" t="str">
        <x:f>IF(L$6="","",IF(L$6&lt;&gt;"Active","n.a.",IF(COUNT(L34:L35)=2,SUM(L34:L35),"n.a.")))</x:f>
        <x:v>n.a.</x:v>
      </x:c>
      <x:c r="M36" s="66" t="str">
        <x:f>IF(M$6="","",IF(M$6&lt;&gt;"Active","n.a.",IF(COUNT(M34:M35)=2,SUM(M34:M35),"n.a.")))</x:f>
        <x:v>n.a.</x:v>
      </x:c>
      <x:c r="N36" s="66" t="str">
        <x:f>IF(N$6="","",IF(N$6&lt;&gt;"Active","n.a.",IF(COUNT(N34:N35)=2,SUM(N34:N35),"n.a.")))</x:f>
        <x:v>n.a.</x:v>
      </x:c>
      <x:c r="O36" s="66" t="str">
        <x:f>IF(O$6="","",IF(O$6&lt;&gt;"Active","n.a.",IF(COUNT(O34:O35)=2,SUM(O34:O35),"n.a.")))</x:f>
        <x:v>n.a.</x:v>
      </x:c>
      <x:c r="P36" s="66" t="str">
        <x:f>IF(P$6="","",IF(P$6&lt;&gt;"Active","n.a.",IF(COUNT(P34:P35)=2,SUM(P34:P35),"n.a.")))</x:f>
        <x:v>n.a.</x:v>
      </x:c>
      <x:c r="Q36" s="66" t="str">
        <x:f>IF(Q$6="","",IF(Q$6&lt;&gt;"Active","n.a.",IF(COUNT(Q34:Q35)=2,SUM(Q34:Q35),"n.a.")))</x:f>
        <x:v>n.a.</x:v>
      </x:c>
      <x:c r="R36" s="66" t="str">
        <x:f>IF(R$6="","",IF(R$6&lt;&gt;"Active","n.a.",IF(COUNT(R34:R35)=2,SUM(R34:R35),"n.a.")))</x:f>
        <x:v>n.a.</x:v>
      </x:c>
      <x:c r="S36" s="66" t="str">
        <x:f>IF(S$6="","",IF(S$6&lt;&gt;"Active","n.a.",IF(COUNT(S34:S35)=2,SUM(S34:S35),"n.a.")))</x:f>
        <x:v>n.a.</x:v>
      </x:c>
      <x:c r="T36" s="66" t="str">
        <x:f>IF(T$6="","",IF(T$6&lt;&gt;"Active","n.a.",IF(COUNT(T34:T35)=2,SUM(T34:T35),"n.a.")))</x:f>
        <x:v>n.a.</x:v>
      </x:c>
      <x:c r="U36" s="66" t="str">
        <x:f>IF(U$6="","",IF(U$6&lt;&gt;"Active","n.a.",IF(COUNT(U34:U35)=2,SUM(U34:U35),"n.a.")))</x:f>
        <x:v>n.a.</x:v>
      </x:c>
      <x:c r="V36" s="66" t="str">
        <x:f>IF(V$6="","",IF(V$6&lt;&gt;"Active","n.a.",IF(COUNT(V34:V35)=2,SUM(V34:V35),"n.a.")))</x:f>
        <x:v>n.a.</x:v>
      </x:c>
      <x:c r="W36" s="66" t="str">
        <x:f>IF(W$6="","",IF(W$6&lt;&gt;"Active","n.a.",IF(COUNT(W34:W35)=2,SUM(W34:W35),"n.a.")))</x:f>
        <x:v>n.a.</x:v>
      </x:c>
      <x:c r="X36" s="66" t="str">
        <x:f>IF(X$6="","",IF(X$6&lt;&gt;"Active","n.a.",IF(COUNT(X34:X35)=2,SUM(X34:X35),"n.a.")))</x:f>
        <x:v>n.a.</x:v>
      </x:c>
      <x:c r="Y36" s="66" t="str">
        <x:f>IF(Y$6="","",IF(Y$6&lt;&gt;"Active","n.a.",IF(COUNT(Y34:Y35)=2,SUM(Y34:Y35),"n.a.")))</x:f>
        <x:v>n.a.</x:v>
      </x:c>
    </x:row>
    <x:row r="37" ht="22" customHeight="1">
      <x:c r="A37" s="2"/>
      <x:c r="B37" s="2"/>
      <x:c r="C37" s="2"/>
      <x:c r="D37" s="2"/>
      <x:c r="E37" s="54"/>
      <x:c r="F37" s="54"/>
      <x:c r="G37" s="54"/>
      <x:c r="H37" s="54"/>
      <x:c r="I37" s="54"/>
      <x:c r="J37" s="54"/>
      <x:c r="K37" s="54"/>
      <x:c r="L37" s="54"/>
      <x:c r="M37" s="54"/>
      <x:c r="N37" s="54"/>
      <x:c r="O37" s="54"/>
      <x:c r="P37" s="54"/>
      <x:c r="Q37" s="54"/>
      <x:c r="R37" s="54"/>
      <x:c r="S37" s="54"/>
      <x:c r="T37" s="54"/>
      <x:c r="U37" s="54"/>
      <x:c r="V37" s="54"/>
      <x:c r="W37" s="54"/>
      <x:c r="X37" s="54"/>
      <x:c r="Y37" s="54"/>
    </x:row>
    <x:row r="38" ht="22" customHeight="1">
      <x:c r="A38" s="2"/>
      <x:c r="B38" s="2"/>
      <x:c r="C38" s="2" t="str">
        <x:v>Initial capital investment</x:v>
      </x:c>
      <x:c r="D38" s="2"/>
      <x:c r="E38" s="52" t="str">
        <x:f>IF(E$6="","",IF(E$6&lt;&gt;"Active","n.a.",IF(AND(ISNUMBER('Inputs'!$D$22),'Inputs'!$D$22&gt;=0),-'Inputs'!$D$22,"n.a.")))</x:f>
        <x:v>n.a.</x:v>
      </x:c>
      <x:c r="F38" s="52" t="str">
        <x:f>IF(F$6="","",IF(F$6&lt;&gt;"Active","n.a.",0))</x:f>
        <x:v>n.a.</x:v>
      </x:c>
      <x:c r="G38" s="52" t="str">
        <x:f>IF(G$6="","",IF(G$6&lt;&gt;"Active","n.a.",0))</x:f>
        <x:v>n.a.</x:v>
      </x:c>
      <x:c r="H38" s="52" t="str">
        <x:f>IF(H$6="","",IF(H$6&lt;&gt;"Active","n.a.",0))</x:f>
        <x:v>n.a.</x:v>
      </x:c>
      <x:c r="I38" s="52" t="str">
        <x:f>IF(I$6="","",IF(I$6&lt;&gt;"Active","n.a.",0))</x:f>
        <x:v>n.a.</x:v>
      </x:c>
      <x:c r="J38" s="52" t="str">
        <x:f>IF(J$6="","",IF(J$6&lt;&gt;"Active","n.a.",0))</x:f>
        <x:v>n.a.</x:v>
      </x:c>
      <x:c r="K38" s="52" t="str">
        <x:f>IF(K$6="","",IF(K$6&lt;&gt;"Active","n.a.",0))</x:f>
        <x:v>n.a.</x:v>
      </x:c>
      <x:c r="L38" s="52" t="str">
        <x:f>IF(L$6="","",IF(L$6&lt;&gt;"Active","n.a.",0))</x:f>
        <x:v>n.a.</x:v>
      </x:c>
      <x:c r="M38" s="52" t="str">
        <x:f>IF(M$6="","",IF(M$6&lt;&gt;"Active","n.a.",0))</x:f>
        <x:v>n.a.</x:v>
      </x:c>
      <x:c r="N38" s="52" t="str">
        <x:f>IF(N$6="","",IF(N$6&lt;&gt;"Active","n.a.",0))</x:f>
        <x:v>n.a.</x:v>
      </x:c>
      <x:c r="O38" s="52" t="str">
        <x:f>IF(O$6="","",IF(O$6&lt;&gt;"Active","n.a.",0))</x:f>
        <x:v>n.a.</x:v>
      </x:c>
      <x:c r="P38" s="52" t="str">
        <x:f>IF(P$6="","",IF(P$6&lt;&gt;"Active","n.a.",0))</x:f>
        <x:v>n.a.</x:v>
      </x:c>
      <x:c r="Q38" s="52" t="str">
        <x:f>IF(Q$6="","",IF(Q$6&lt;&gt;"Active","n.a.",0))</x:f>
        <x:v>n.a.</x:v>
      </x:c>
      <x:c r="R38" s="52" t="str">
        <x:f>IF(R$6="","",IF(R$6&lt;&gt;"Active","n.a.",0))</x:f>
        <x:v>n.a.</x:v>
      </x:c>
      <x:c r="S38" s="52" t="str">
        <x:f>IF(S$6="","",IF(S$6&lt;&gt;"Active","n.a.",0))</x:f>
        <x:v>n.a.</x:v>
      </x:c>
      <x:c r="T38" s="52" t="str">
        <x:f>IF(T$6="","",IF(T$6&lt;&gt;"Active","n.a.",0))</x:f>
        <x:v>n.a.</x:v>
      </x:c>
      <x:c r="U38" s="52" t="str">
        <x:f>IF(U$6="","",IF(U$6&lt;&gt;"Active","n.a.",0))</x:f>
        <x:v>n.a.</x:v>
      </x:c>
      <x:c r="V38" s="52" t="str">
        <x:f>IF(V$6="","",IF(V$6&lt;&gt;"Active","n.a.",0))</x:f>
        <x:v>n.a.</x:v>
      </x:c>
      <x:c r="W38" s="52" t="str">
        <x:f>IF(W$6="","",IF(W$6&lt;&gt;"Active","n.a.",0))</x:f>
        <x:v>n.a.</x:v>
      </x:c>
      <x:c r="X38" s="52" t="str">
        <x:f>IF(X$6="","",IF(X$6&lt;&gt;"Active","n.a.",0))</x:f>
        <x:v>n.a.</x:v>
      </x:c>
      <x:c r="Y38" s="52" t="str">
        <x:f>IF(Y$6="","",IF(Y$6&lt;&gt;"Active","n.a.",0))</x:f>
        <x:v>n.a.</x:v>
      </x:c>
    </x:row>
    <x:row r="39" ht="22" customHeight="1">
      <x:c r="A39" s="2"/>
      <x:c r="B39" s="2"/>
      <x:c r="C39" s="65" t="str">
        <x:v>Net cash flow</x:v>
      </x:c>
      <x:c r="D39" s="65"/>
      <x:c r="E39" s="67" t="str">
        <x:f>IF(ISNUMBER(E38),E38,"n.a.")</x:f>
        <x:v>n.a.</x:v>
      </x:c>
      <x:c r="F39" s="67" t="str">
        <x:f>IF(F$6="","",IF(F$6&lt;&gt;"Active","n.a.",IF(COUNT(F32,F36,F38)=3,F32-F36+F38,"n.a.")))</x:f>
        <x:v>n.a.</x:v>
      </x:c>
      <x:c r="G39" s="67" t="str">
        <x:f>IF(G$6="","",IF(G$6&lt;&gt;"Active","n.a.",IF(COUNT(G32,G36,G38)=3,G32-G36+G38,"n.a.")))</x:f>
        <x:v>n.a.</x:v>
      </x:c>
      <x:c r="H39" s="67" t="str">
        <x:f>IF(H$6="","",IF(H$6&lt;&gt;"Active","n.a.",IF(COUNT(H32,H36,H38)=3,H32-H36+H38,"n.a.")))</x:f>
        <x:v>n.a.</x:v>
      </x:c>
      <x:c r="I39" s="67" t="str">
        <x:f>IF(I$6="","",IF(I$6&lt;&gt;"Active","n.a.",IF(COUNT(I32,I36,I38)=3,I32-I36+I38,"n.a.")))</x:f>
        <x:v>n.a.</x:v>
      </x:c>
      <x:c r="J39" s="67" t="str">
        <x:f>IF(J$6="","",IF(J$6&lt;&gt;"Active","n.a.",IF(COUNT(J32,J36,J38)=3,J32-J36+J38,"n.a.")))</x:f>
        <x:v>n.a.</x:v>
      </x:c>
      <x:c r="K39" s="67" t="str">
        <x:f>IF(K$6="","",IF(K$6&lt;&gt;"Active","n.a.",IF(COUNT(K32,K36,K38)=3,K32-K36+K38,"n.a.")))</x:f>
        <x:v>n.a.</x:v>
      </x:c>
      <x:c r="L39" s="67" t="str">
        <x:f>IF(L$6="","",IF(L$6&lt;&gt;"Active","n.a.",IF(COUNT(L32,L36,L38)=3,L32-L36+L38,"n.a.")))</x:f>
        <x:v>n.a.</x:v>
      </x:c>
      <x:c r="M39" s="67" t="str">
        <x:f>IF(M$6="","",IF(M$6&lt;&gt;"Active","n.a.",IF(COUNT(M32,M36,M38)=3,M32-M36+M38,"n.a.")))</x:f>
        <x:v>n.a.</x:v>
      </x:c>
      <x:c r="N39" s="67" t="str">
        <x:f>IF(N$6="","",IF(N$6&lt;&gt;"Active","n.a.",IF(COUNT(N32,N36,N38)=3,N32-N36+N38,"n.a.")))</x:f>
        <x:v>n.a.</x:v>
      </x:c>
      <x:c r="O39" s="67" t="str">
        <x:f>IF(O$6="","",IF(O$6&lt;&gt;"Active","n.a.",IF(COUNT(O32,O36,O38)=3,O32-O36+O38,"n.a.")))</x:f>
        <x:v>n.a.</x:v>
      </x:c>
      <x:c r="P39" s="67" t="str">
        <x:f>IF(P$6="","",IF(P$6&lt;&gt;"Active","n.a.",IF(COUNT(P32,P36,P38)=3,P32-P36+P38,"n.a.")))</x:f>
        <x:v>n.a.</x:v>
      </x:c>
      <x:c r="Q39" s="67" t="str">
        <x:f>IF(Q$6="","",IF(Q$6&lt;&gt;"Active","n.a.",IF(COUNT(Q32,Q36,Q38)=3,Q32-Q36+Q38,"n.a.")))</x:f>
        <x:v>n.a.</x:v>
      </x:c>
      <x:c r="R39" s="67" t="str">
        <x:f>IF(R$6="","",IF(R$6&lt;&gt;"Active","n.a.",IF(COUNT(R32,R36,R38)=3,R32-R36+R38,"n.a.")))</x:f>
        <x:v>n.a.</x:v>
      </x:c>
      <x:c r="S39" s="67" t="str">
        <x:f>IF(S$6="","",IF(S$6&lt;&gt;"Active","n.a.",IF(COUNT(S32,S36,S38)=3,S32-S36+S38,"n.a.")))</x:f>
        <x:v>n.a.</x:v>
      </x:c>
      <x:c r="T39" s="67" t="str">
        <x:f>IF(T$6="","",IF(T$6&lt;&gt;"Active","n.a.",IF(COUNT(T32,T36,T38)=3,T32-T36+T38,"n.a.")))</x:f>
        <x:v>n.a.</x:v>
      </x:c>
      <x:c r="U39" s="67" t="str">
        <x:f>IF(U$6="","",IF(U$6&lt;&gt;"Active","n.a.",IF(COUNT(U32,U36,U38)=3,U32-U36+U38,"n.a.")))</x:f>
        <x:v>n.a.</x:v>
      </x:c>
      <x:c r="V39" s="67" t="str">
        <x:f>IF(V$6="","",IF(V$6&lt;&gt;"Active","n.a.",IF(COUNT(V32,V36,V38)=3,V32-V36+V38,"n.a.")))</x:f>
        <x:v>n.a.</x:v>
      </x:c>
      <x:c r="W39" s="67" t="str">
        <x:f>IF(W$6="","",IF(W$6&lt;&gt;"Active","n.a.",IF(COUNT(W32,W36,W38)=3,W32-W36+W38,"n.a.")))</x:f>
        <x:v>n.a.</x:v>
      </x:c>
      <x:c r="X39" s="67" t="str">
        <x:f>IF(X$6="","",IF(X$6&lt;&gt;"Active","n.a.",IF(COUNT(X32,X36,X38)=3,X32-X36+X38,"n.a.")))</x:f>
        <x:v>n.a.</x:v>
      </x:c>
      <x:c r="Y39" s="67" t="str">
        <x:f>IF(Y$6="","",IF(Y$6&lt;&gt;"Active","n.a.",IF(COUNT(Y32,Y36,Y38)=3,Y32-Y36+Y38,"n.a.")))</x:f>
        <x:v>n.a.</x:v>
      </x:c>
    </x:row>
    <x:row r="40" ht="22" customHeight="1">
      <x:c r="A40" s="2"/>
      <x:c r="B40" s="2"/>
      <x:c r="C40" s="28" t="str">
        <x:v>End-year discount factor</x:v>
      </x:c>
      <x:c r="D40" s="28"/>
      <x:c r="E40" s="62" t="str">
        <x:f>IF(E$6="","",IF(E$6&lt;&gt;"Active","n.a.",1))</x:f>
        <x:v>n.a.</x:v>
      </x:c>
      <x:c r="F40" s="62" t="str">
        <x:f>IF(F$6="","",IF(F$6&lt;&gt;"Active","n.a.",IF(AND(ISNUMBER('Inputs'!$D$30),'Inputs'!$D$30&gt;-1),1/(1+'Inputs'!$D$30)^F$5,"n.a.")))</x:f>
        <x:v>n.a.</x:v>
      </x:c>
      <x:c r="G40" s="62" t="str">
        <x:f>IF(G$6="","",IF(G$6&lt;&gt;"Active","n.a.",IF(AND(ISNUMBER('Inputs'!$D$30),'Inputs'!$D$30&gt;-1),1/(1+'Inputs'!$D$30)^G$5,"n.a.")))</x:f>
        <x:v>n.a.</x:v>
      </x:c>
      <x:c r="H40" s="62" t="str">
        <x:f>IF(H$6="","",IF(H$6&lt;&gt;"Active","n.a.",IF(AND(ISNUMBER('Inputs'!$D$30),'Inputs'!$D$30&gt;-1),1/(1+'Inputs'!$D$30)^H$5,"n.a.")))</x:f>
        <x:v>n.a.</x:v>
      </x:c>
      <x:c r="I40" s="62" t="str">
        <x:f>IF(I$6="","",IF(I$6&lt;&gt;"Active","n.a.",IF(AND(ISNUMBER('Inputs'!$D$30),'Inputs'!$D$30&gt;-1),1/(1+'Inputs'!$D$30)^I$5,"n.a.")))</x:f>
        <x:v>n.a.</x:v>
      </x:c>
      <x:c r="J40" s="62" t="str">
        <x:f>IF(J$6="","",IF(J$6&lt;&gt;"Active","n.a.",IF(AND(ISNUMBER('Inputs'!$D$30),'Inputs'!$D$30&gt;-1),1/(1+'Inputs'!$D$30)^J$5,"n.a.")))</x:f>
        <x:v>n.a.</x:v>
      </x:c>
      <x:c r="K40" s="62" t="str">
        <x:f>IF(K$6="","",IF(K$6&lt;&gt;"Active","n.a.",IF(AND(ISNUMBER('Inputs'!$D$30),'Inputs'!$D$30&gt;-1),1/(1+'Inputs'!$D$30)^K$5,"n.a.")))</x:f>
        <x:v>n.a.</x:v>
      </x:c>
      <x:c r="L40" s="62" t="str">
        <x:f>IF(L$6="","",IF(L$6&lt;&gt;"Active","n.a.",IF(AND(ISNUMBER('Inputs'!$D$30),'Inputs'!$D$30&gt;-1),1/(1+'Inputs'!$D$30)^L$5,"n.a.")))</x:f>
        <x:v>n.a.</x:v>
      </x:c>
      <x:c r="M40" s="62" t="str">
        <x:f>IF(M$6="","",IF(M$6&lt;&gt;"Active","n.a.",IF(AND(ISNUMBER('Inputs'!$D$30),'Inputs'!$D$30&gt;-1),1/(1+'Inputs'!$D$30)^M$5,"n.a.")))</x:f>
        <x:v>n.a.</x:v>
      </x:c>
      <x:c r="N40" s="62" t="str">
        <x:f>IF(N$6="","",IF(N$6&lt;&gt;"Active","n.a.",IF(AND(ISNUMBER('Inputs'!$D$30),'Inputs'!$D$30&gt;-1),1/(1+'Inputs'!$D$30)^N$5,"n.a.")))</x:f>
        <x:v>n.a.</x:v>
      </x:c>
      <x:c r="O40" s="62" t="str">
        <x:f>IF(O$6="","",IF(O$6&lt;&gt;"Active","n.a.",IF(AND(ISNUMBER('Inputs'!$D$30),'Inputs'!$D$30&gt;-1),1/(1+'Inputs'!$D$30)^O$5,"n.a.")))</x:f>
        <x:v>n.a.</x:v>
      </x:c>
      <x:c r="P40" s="62" t="str">
        <x:f>IF(P$6="","",IF(P$6&lt;&gt;"Active","n.a.",IF(AND(ISNUMBER('Inputs'!$D$30),'Inputs'!$D$30&gt;-1),1/(1+'Inputs'!$D$30)^P$5,"n.a.")))</x:f>
        <x:v>n.a.</x:v>
      </x:c>
      <x:c r="Q40" s="62" t="str">
        <x:f>IF(Q$6="","",IF(Q$6&lt;&gt;"Active","n.a.",IF(AND(ISNUMBER('Inputs'!$D$30),'Inputs'!$D$30&gt;-1),1/(1+'Inputs'!$D$30)^Q$5,"n.a.")))</x:f>
        <x:v>n.a.</x:v>
      </x:c>
      <x:c r="R40" s="62" t="str">
        <x:f>IF(R$6="","",IF(R$6&lt;&gt;"Active","n.a.",IF(AND(ISNUMBER('Inputs'!$D$30),'Inputs'!$D$30&gt;-1),1/(1+'Inputs'!$D$30)^R$5,"n.a.")))</x:f>
        <x:v>n.a.</x:v>
      </x:c>
      <x:c r="S40" s="62" t="str">
        <x:f>IF(S$6="","",IF(S$6&lt;&gt;"Active","n.a.",IF(AND(ISNUMBER('Inputs'!$D$30),'Inputs'!$D$30&gt;-1),1/(1+'Inputs'!$D$30)^S$5,"n.a.")))</x:f>
        <x:v>n.a.</x:v>
      </x:c>
      <x:c r="T40" s="62" t="str">
        <x:f>IF(T$6="","",IF(T$6&lt;&gt;"Active","n.a.",IF(AND(ISNUMBER('Inputs'!$D$30),'Inputs'!$D$30&gt;-1),1/(1+'Inputs'!$D$30)^T$5,"n.a.")))</x:f>
        <x:v>n.a.</x:v>
      </x:c>
      <x:c r="U40" s="62" t="str">
        <x:f>IF(U$6="","",IF(U$6&lt;&gt;"Active","n.a.",IF(AND(ISNUMBER('Inputs'!$D$30),'Inputs'!$D$30&gt;-1),1/(1+'Inputs'!$D$30)^U$5,"n.a.")))</x:f>
        <x:v>n.a.</x:v>
      </x:c>
      <x:c r="V40" s="62" t="str">
        <x:f>IF(V$6="","",IF(V$6&lt;&gt;"Active","n.a.",IF(AND(ISNUMBER('Inputs'!$D$30),'Inputs'!$D$30&gt;-1),1/(1+'Inputs'!$D$30)^V$5,"n.a.")))</x:f>
        <x:v>n.a.</x:v>
      </x:c>
      <x:c r="W40" s="62" t="str">
        <x:f>IF(W$6="","",IF(W$6&lt;&gt;"Active","n.a.",IF(AND(ISNUMBER('Inputs'!$D$30),'Inputs'!$D$30&gt;-1),1/(1+'Inputs'!$D$30)^W$5,"n.a.")))</x:f>
        <x:v>n.a.</x:v>
      </x:c>
      <x:c r="X40" s="62" t="str">
        <x:f>IF(X$6="","",IF(X$6&lt;&gt;"Active","n.a.",IF(AND(ISNUMBER('Inputs'!$D$30),'Inputs'!$D$30&gt;-1),1/(1+'Inputs'!$D$30)^X$5,"n.a.")))</x:f>
        <x:v>n.a.</x:v>
      </x:c>
      <x:c r="Y40" s="62" t="str">
        <x:f>IF(Y$6="","",IF(Y$6&lt;&gt;"Active","n.a.",IF(AND(ISNUMBER('Inputs'!$D$30),'Inputs'!$D$30&gt;-1),1/(1+'Inputs'!$D$30)^Y$5,"n.a.")))</x:f>
        <x:v>n.a.</x:v>
      </x:c>
    </x:row>
    <x:row r="41" ht="22" customHeight="1">
      <x:c r="A41" s="2"/>
      <x:c r="B41" s="2"/>
      <x:c r="C41" s="65" t="str">
        <x:v>Discounted cash flow</x:v>
      </x:c>
      <x:c r="D41" s="65"/>
      <x:c r="E41" s="67" t="str">
        <x:f>IF(E$6="","",IF(E$6&lt;&gt;"Active","n.a.",IF(COUNT(E39:E40)=2,E39*E40,"n.a.")))</x:f>
        <x:v>n.a.</x:v>
      </x:c>
      <x:c r="F41" s="67" t="str">
        <x:f>IF(F$6="","",IF(F$6&lt;&gt;"Active","n.a.",IF(COUNT(F39:F40)=2,F39*F40,"n.a.")))</x:f>
        <x:v>n.a.</x:v>
      </x:c>
      <x:c r="G41" s="67" t="str">
        <x:f>IF(G$6="","",IF(G$6&lt;&gt;"Active","n.a.",IF(COUNT(G39:G40)=2,G39*G40,"n.a.")))</x:f>
        <x:v>n.a.</x:v>
      </x:c>
      <x:c r="H41" s="67" t="str">
        <x:f>IF(H$6="","",IF(H$6&lt;&gt;"Active","n.a.",IF(COUNT(H39:H40)=2,H39*H40,"n.a.")))</x:f>
        <x:v>n.a.</x:v>
      </x:c>
      <x:c r="I41" s="67" t="str">
        <x:f>IF(I$6="","",IF(I$6&lt;&gt;"Active","n.a.",IF(COUNT(I39:I40)=2,I39*I40,"n.a.")))</x:f>
        <x:v>n.a.</x:v>
      </x:c>
      <x:c r="J41" s="67" t="str">
        <x:f>IF(J$6="","",IF(J$6&lt;&gt;"Active","n.a.",IF(COUNT(J39:J40)=2,J39*J40,"n.a.")))</x:f>
        <x:v>n.a.</x:v>
      </x:c>
      <x:c r="K41" s="67" t="str">
        <x:f>IF(K$6="","",IF(K$6&lt;&gt;"Active","n.a.",IF(COUNT(K39:K40)=2,K39*K40,"n.a.")))</x:f>
        <x:v>n.a.</x:v>
      </x:c>
      <x:c r="L41" s="67" t="str">
        <x:f>IF(L$6="","",IF(L$6&lt;&gt;"Active","n.a.",IF(COUNT(L39:L40)=2,L39*L40,"n.a.")))</x:f>
        <x:v>n.a.</x:v>
      </x:c>
      <x:c r="M41" s="67" t="str">
        <x:f>IF(M$6="","",IF(M$6&lt;&gt;"Active","n.a.",IF(COUNT(M39:M40)=2,M39*M40,"n.a.")))</x:f>
        <x:v>n.a.</x:v>
      </x:c>
      <x:c r="N41" s="67" t="str">
        <x:f>IF(N$6="","",IF(N$6&lt;&gt;"Active","n.a.",IF(COUNT(N39:N40)=2,N39*N40,"n.a.")))</x:f>
        <x:v>n.a.</x:v>
      </x:c>
      <x:c r="O41" s="67" t="str">
        <x:f>IF(O$6="","",IF(O$6&lt;&gt;"Active","n.a.",IF(COUNT(O39:O40)=2,O39*O40,"n.a.")))</x:f>
        <x:v>n.a.</x:v>
      </x:c>
      <x:c r="P41" s="67" t="str">
        <x:f>IF(P$6="","",IF(P$6&lt;&gt;"Active","n.a.",IF(COUNT(P39:P40)=2,P39*P40,"n.a.")))</x:f>
        <x:v>n.a.</x:v>
      </x:c>
      <x:c r="Q41" s="67" t="str">
        <x:f>IF(Q$6="","",IF(Q$6&lt;&gt;"Active","n.a.",IF(COUNT(Q39:Q40)=2,Q39*Q40,"n.a.")))</x:f>
        <x:v>n.a.</x:v>
      </x:c>
      <x:c r="R41" s="67" t="str">
        <x:f>IF(R$6="","",IF(R$6&lt;&gt;"Active","n.a.",IF(COUNT(R39:R40)=2,R39*R40,"n.a.")))</x:f>
        <x:v>n.a.</x:v>
      </x:c>
      <x:c r="S41" s="67" t="str">
        <x:f>IF(S$6="","",IF(S$6&lt;&gt;"Active","n.a.",IF(COUNT(S39:S40)=2,S39*S40,"n.a.")))</x:f>
        <x:v>n.a.</x:v>
      </x:c>
      <x:c r="T41" s="67" t="str">
        <x:f>IF(T$6="","",IF(T$6&lt;&gt;"Active","n.a.",IF(COUNT(T39:T40)=2,T39*T40,"n.a.")))</x:f>
        <x:v>n.a.</x:v>
      </x:c>
      <x:c r="U41" s="67" t="str">
        <x:f>IF(U$6="","",IF(U$6&lt;&gt;"Active","n.a.",IF(COUNT(U39:U40)=2,U39*U40,"n.a.")))</x:f>
        <x:v>n.a.</x:v>
      </x:c>
      <x:c r="V41" s="67" t="str">
        <x:f>IF(V$6="","",IF(V$6&lt;&gt;"Active","n.a.",IF(COUNT(V39:V40)=2,V39*V40,"n.a.")))</x:f>
        <x:v>n.a.</x:v>
      </x:c>
      <x:c r="W41" s="67" t="str">
        <x:f>IF(W$6="","",IF(W$6&lt;&gt;"Active","n.a.",IF(COUNT(W39:W40)=2,W39*W40,"n.a.")))</x:f>
        <x:v>n.a.</x:v>
      </x:c>
      <x:c r="X41" s="67" t="str">
        <x:f>IF(X$6="","",IF(X$6&lt;&gt;"Active","n.a.",IF(COUNT(X39:X40)=2,X39*X40,"n.a.")))</x:f>
        <x:v>n.a.</x:v>
      </x:c>
      <x:c r="Y41" s="67" t="str">
        <x:f>IF(Y$6="","",IF(Y$6&lt;&gt;"Active","n.a.",IF(COUNT(Y39:Y40)=2,Y39*Y40,"n.a.")))</x:f>
        <x:v>n.a.</x:v>
      </x:c>
    </x:row>
    <x:row r="42" ht="22" customHeight="1">
      <x:c r="A42" s="2"/>
      <x:c r="B42" s="2"/>
      <x:c r="C42" s="2"/>
      <x:c r="D42" s="2"/>
      <x:c r="E42" s="54"/>
      <x:c r="F42" s="54"/>
      <x:c r="G42" s="54"/>
      <x:c r="H42" s="54"/>
      <x:c r="I42" s="54"/>
      <x:c r="J42" s="54"/>
      <x:c r="K42" s="54"/>
      <x:c r="L42" s="54"/>
      <x:c r="M42" s="54"/>
      <x:c r="N42" s="54"/>
      <x:c r="O42" s="54"/>
      <x:c r="P42" s="54"/>
      <x:c r="Q42" s="54"/>
      <x:c r="R42" s="54"/>
      <x:c r="S42" s="54"/>
      <x:c r="T42" s="54"/>
      <x:c r="U42" s="54"/>
      <x:c r="V42" s="54"/>
      <x:c r="W42" s="54"/>
      <x:c r="X42" s="54"/>
      <x:c r="Y42" s="54"/>
    </x:row>
    <x:row r="43" ht="22" customHeight="1">
      <x:c r="A43" s="2"/>
      <x:c r="B43" s="2"/>
      <x:c r="C43" s="65" t="str">
        <x:v>Cumulative net cash flow</x:v>
      </x:c>
      <x:c r="D43" s="65"/>
      <x:c r="E43" s="66" t="str">
        <x:f>IF(E$6="","",IF(E$6&lt;&gt;"Active","n.a.",IF(ISNUMBER(E39),E39,"n.a.")))</x:f>
        <x:v>n.a.</x:v>
      </x:c>
      <x:c r="F43" s="66" t="str">
        <x:f>IF(F$6="","",IF(F$6&lt;&gt;"Active","n.a.",IF(COUNT(E43,F39)=2,E43+F39,"n.a.")))</x:f>
        <x:v>n.a.</x:v>
      </x:c>
      <x:c r="G43" s="66" t="str">
        <x:f>IF(G$6="","",IF(G$6&lt;&gt;"Active","n.a.",IF(COUNT(F43,G39)=2,F43+G39,"n.a.")))</x:f>
        <x:v>n.a.</x:v>
      </x:c>
      <x:c r="H43" s="66" t="str">
        <x:f>IF(H$6="","",IF(H$6&lt;&gt;"Active","n.a.",IF(COUNT(G43,H39)=2,G43+H39,"n.a.")))</x:f>
        <x:v>n.a.</x:v>
      </x:c>
      <x:c r="I43" s="66" t="str">
        <x:f>IF(I$6="","",IF(I$6&lt;&gt;"Active","n.a.",IF(COUNT(H43,I39)=2,H43+I39,"n.a.")))</x:f>
        <x:v>n.a.</x:v>
      </x:c>
      <x:c r="J43" s="66" t="str">
        <x:f>IF(J$6="","",IF(J$6&lt;&gt;"Active","n.a.",IF(COUNT(I43,J39)=2,I43+J39,"n.a.")))</x:f>
        <x:v>n.a.</x:v>
      </x:c>
      <x:c r="K43" s="66" t="str">
        <x:f>IF(K$6="","",IF(K$6&lt;&gt;"Active","n.a.",IF(COUNT(J43,K39)=2,J43+K39,"n.a.")))</x:f>
        <x:v>n.a.</x:v>
      </x:c>
      <x:c r="L43" s="66" t="str">
        <x:f>IF(L$6="","",IF(L$6&lt;&gt;"Active","n.a.",IF(COUNT(K43,L39)=2,K43+L39,"n.a.")))</x:f>
        <x:v>n.a.</x:v>
      </x:c>
      <x:c r="M43" s="66" t="str">
        <x:f>IF(M$6="","",IF(M$6&lt;&gt;"Active","n.a.",IF(COUNT(L43,M39)=2,L43+M39,"n.a.")))</x:f>
        <x:v>n.a.</x:v>
      </x:c>
      <x:c r="N43" s="66" t="str">
        <x:f>IF(N$6="","",IF(N$6&lt;&gt;"Active","n.a.",IF(COUNT(M43,N39)=2,M43+N39,"n.a.")))</x:f>
        <x:v>n.a.</x:v>
      </x:c>
      <x:c r="O43" s="66" t="str">
        <x:f>IF(O$6="","",IF(O$6&lt;&gt;"Active","n.a.",IF(COUNT(N43,O39)=2,N43+O39,"n.a.")))</x:f>
        <x:v>n.a.</x:v>
      </x:c>
      <x:c r="P43" s="66" t="str">
        <x:f>IF(P$6="","",IF(P$6&lt;&gt;"Active","n.a.",IF(COUNT(O43,P39)=2,O43+P39,"n.a.")))</x:f>
        <x:v>n.a.</x:v>
      </x:c>
      <x:c r="Q43" s="66" t="str">
        <x:f>IF(Q$6="","",IF(Q$6&lt;&gt;"Active","n.a.",IF(COUNT(P43,Q39)=2,P43+Q39,"n.a.")))</x:f>
        <x:v>n.a.</x:v>
      </x:c>
      <x:c r="R43" s="66" t="str">
        <x:f>IF(R$6="","",IF(R$6&lt;&gt;"Active","n.a.",IF(COUNT(Q43,R39)=2,Q43+R39,"n.a.")))</x:f>
        <x:v>n.a.</x:v>
      </x:c>
      <x:c r="S43" s="66" t="str">
        <x:f>IF(S$6="","",IF(S$6&lt;&gt;"Active","n.a.",IF(COUNT(R43,S39)=2,R43+S39,"n.a.")))</x:f>
        <x:v>n.a.</x:v>
      </x:c>
      <x:c r="T43" s="66" t="str">
        <x:f>IF(T$6="","",IF(T$6&lt;&gt;"Active","n.a.",IF(COUNT(S43,T39)=2,S43+T39,"n.a.")))</x:f>
        <x:v>n.a.</x:v>
      </x:c>
      <x:c r="U43" s="66" t="str">
        <x:f>IF(U$6="","",IF(U$6&lt;&gt;"Active","n.a.",IF(COUNT(T43,U39)=2,T43+U39,"n.a.")))</x:f>
        <x:v>n.a.</x:v>
      </x:c>
      <x:c r="V43" s="66" t="str">
        <x:f>IF(V$6="","",IF(V$6&lt;&gt;"Active","n.a.",IF(COUNT(U43,V39)=2,U43+V39,"n.a.")))</x:f>
        <x:v>n.a.</x:v>
      </x:c>
      <x:c r="W43" s="66" t="str">
        <x:f>IF(W$6="","",IF(W$6&lt;&gt;"Active","n.a.",IF(COUNT(V43,W39)=2,V43+W39,"n.a.")))</x:f>
        <x:v>n.a.</x:v>
      </x:c>
      <x:c r="X43" s="66" t="str">
        <x:f>IF(X$6="","",IF(X$6&lt;&gt;"Active","n.a.",IF(COUNT(W43,X39)=2,W43+X39,"n.a.")))</x:f>
        <x:v>n.a.</x:v>
      </x:c>
      <x:c r="Y43" s="66" t="str">
        <x:f>IF(Y$6="","",IF(Y$6&lt;&gt;"Active","n.a.",IF(COUNT(X43,Y39)=2,X43+Y39,"n.a.")))</x:f>
        <x:v>n.a.</x:v>
      </x:c>
    </x:row>
    <x:row r="44" ht="22" customHeight="1">
      <x:c r="A44" s="2"/>
      <x:c r="B44" s="2"/>
      <x:c r="C44" s="2"/>
      <x:c r="D44" s="2"/>
      <x:c r="E44" s="54"/>
      <x:c r="F44" s="54"/>
      <x:c r="G44" s="54"/>
      <x:c r="H44" s="54"/>
      <x:c r="I44" s="54"/>
      <x:c r="J44" s="54"/>
      <x:c r="K44" s="54"/>
      <x:c r="L44" s="54"/>
      <x:c r="M44" s="54"/>
      <x:c r="N44" s="54"/>
      <x:c r="O44" s="54"/>
      <x:c r="P44" s="54"/>
      <x:c r="Q44" s="54"/>
      <x:c r="R44" s="54"/>
      <x:c r="S44" s="54"/>
      <x:c r="T44" s="54"/>
      <x:c r="U44" s="54"/>
      <x:c r="V44" s="54"/>
      <x:c r="W44" s="54"/>
      <x:c r="X44" s="54"/>
      <x:c r="Y44" s="54"/>
    </x:row>
    <x:row r="45" ht="22" customHeight="1">
      <x:c r="A45" s="2"/>
      <x:c r="B45" s="2"/>
      <x:c r="C45" s="2" t="str">
        <x:v>Simple payback (years)</x:v>
      </x:c>
      <x:c r="D45" s="2"/>
      <x:c r="E45" s="61" t="str">
        <x:f>IF(AND(ISNUMBER('Inputs'!$D$22),'Inputs'!$D$22&gt;=0,ISNUMBER(F39),F39&gt;0),'Inputs'!$D$22/F39,"n.a.")</x:f>
        <x:v>n.a.</x:v>
      </x:c>
      <x:c r="F45" s="54"/>
      <x:c r="G45" s="54"/>
      <x:c r="H45" s="54"/>
      <x:c r="I45" s="54"/>
      <x:c r="J45" s="54"/>
      <x:c r="K45" s="54"/>
      <x:c r="L45" s="54"/>
      <x:c r="M45" s="54"/>
      <x:c r="N45" s="54"/>
      <x:c r="O45" s="54"/>
      <x:c r="P45" s="54"/>
      <x:c r="Q45" s="54"/>
      <x:c r="R45" s="54"/>
      <x:c r="S45" s="54"/>
      <x:c r="T45" s="54"/>
      <x:c r="U45" s="54"/>
      <x:c r="V45" s="54"/>
      <x:c r="W45" s="54"/>
      <x:c r="X45" s="54"/>
      <x:c r="Y45" s="54"/>
    </x:row>
    <x:row r="46" ht="22" customHeight="1">
      <x:c r="A46" s="2"/>
      <x:c r="B46" s="2"/>
      <x:c r="C46" s="2" t="str">
        <x:v>Net present value</x:v>
      </x:c>
      <x:c r="D46" s="2"/>
      <x:c r="E46" s="52" t="str">
        <x:f>IF(AND(ISNUMBER('Inputs'!$D$23),'Inputs'!$D$23&gt;=1,'Inputs'!$D$23&lt;=20,INT('Inputs'!$D$23)='Inputs'!$D$23,COUNT(E41:Y41)='Inputs'!$D$23+1),SUM(E41:Y41),"n.a.")</x:f>
        <x:v>n.a.</x:v>
      </x:c>
      <x:c r="F46" s="54"/>
      <x:c r="G46" s="54"/>
      <x:c r="H46" s="54"/>
      <x:c r="I46" s="54"/>
      <x:c r="J46" s="54"/>
      <x:c r="K46" s="54"/>
      <x:c r="L46" s="54"/>
      <x:c r="M46" s="54"/>
      <x:c r="N46" s="54"/>
      <x:c r="O46" s="54"/>
      <x:c r="P46" s="54"/>
      <x:c r="Q46" s="54"/>
      <x:c r="R46" s="54"/>
      <x:c r="S46" s="54"/>
      <x:c r="T46" s="54"/>
      <x:c r="U46" s="54"/>
      <x:c r="V46" s="54"/>
      <x:c r="W46" s="54"/>
      <x:c r="X46" s="54"/>
      <x:c r="Y46" s="5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8BE6B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4" hidden="0" customWidth="1"/>
    <x:col min="4" max="4" width="13" hidden="0" customWidth="1"/>
    <x:col min="5" max="5" width="19" hidden="0" customWidth="1"/>
    <x:col min="6" max="6" width="12" hidden="0" customWidth="1"/>
    <x:col min="7" max="7" width="22" hidden="0" customWidth="1"/>
    <x:col min="8" max="8" width="19" hidden="0" customWidth="1"/>
    <x:col min="9" max="9" width="3" hidden="0" customWidth="1"/>
    <x:col min="10" max="10" width="33" hidden="0" customWidth="1"/>
    <x:col min="11" max="11" width="3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2"/>
      <x:c r="B2" s="2"/>
      <x:c r="C2" s="3" t="str">
        <x:v>Project inputs</x:v>
      </x:c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2"/>
      <x:c r="B3" s="2"/>
      <x:c r="C3" s="5" t="str">
        <x:v>Blue text and amber fill identify editable inputs. Blank means missing. Enter 0 for none.</x:v>
      </x:c>
      <x:c r="D3" s="4"/>
      <x:c r="E3" s="4"/>
      <x:c r="F3" s="4"/>
      <x:c r="G3" s="4"/>
      <x:c r="H3" s="4"/>
      <x:c r="I3" s="4"/>
      <x:c r="J3" s="4"/>
      <x:c r="K3" s="4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2" customHeight="1">
      <x:c r="A6" s="2"/>
      <x:c r="B6" s="2"/>
      <x:c r="C6" s="2" t="str">
        <x:v>Building / project</x:v>
      </x:c>
      <x:c r="D6" s="10"/>
      <x:c r="E6" s="2"/>
      <x:c r="F6" s="2"/>
      <x:c r="G6" s="2"/>
      <x:c r="H6" s="2"/>
      <x:c r="I6" s="2"/>
      <x:c r="J6" s="2"/>
      <x:c r="K6" s="2"/>
    </x:row>
    <x:row r="7" ht="22" customHeight="1">
      <x:c r="A7" s="2"/>
      <x:c r="B7" s="2"/>
      <x:c r="C7" s="2" t="str">
        <x:v>Agreed metering and cost boundary</x:v>
      </x:c>
      <x:c r="D7" s="10"/>
      <x:c r="E7" s="2"/>
      <x:c r="F7" s="2"/>
      <x:c r="G7" s="2"/>
      <x:c r="H7" s="2"/>
      <x:c r="I7" s="2"/>
      <x:c r="J7" s="2"/>
      <x:c r="K7" s="2"/>
    </x:row>
    <x:row r="8" ht="22" customHeight="1">
      <x:c r="A8" s="2"/>
      <x:c r="B8" s="2"/>
      <x:c r="C8" s="2" t="str">
        <x:v>Currency</x:v>
      </x:c>
      <x:c r="D8" s="2" t="str">
        <x:v>AED</x:v>
      </x:c>
      <x:c r="E8" s="2"/>
      <x:c r="F8" s="2"/>
      <x:c r="G8" s="2"/>
      <x:c r="H8" s="2"/>
      <x:c r="I8" s="2"/>
      <x:c r="J8" s="2"/>
      <x:c r="K8" s="2"/>
    </x:row>
    <x:row r="9" ht="22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8" customHeight="1">
      <x:c r="A10" s="2"/>
      <x:c r="B10" s="2"/>
      <x:c r="C10" s="15" t="str">
        <x:v>Resource</x:v>
      </x:c>
      <x:c r="D10" s="16" t="str">
        <x:v>Include (1/0)</x:v>
      </x:c>
      <x:c r="E10" s="16" t="str">
        <x:v>Annual consumption</x:v>
      </x:c>
      <x:c r="F10" s="16" t="str">
        <x:v>Consumption unit</x:v>
      </x:c>
      <x:c r="G10" s="16" t="str">
        <x:v>Variable tariff (AED/unit)</x:v>
      </x:c>
      <x:c r="H10" s="17" t="str">
        <x:v>Year 1 saving assumption</x:v>
      </x:c>
      <x:c r="I10" s="2"/>
      <x:c r="J10" s="2" t="str">
        <x:v>Input status</x:v>
      </x:c>
      <x:c r="K10" s="2"/>
    </x:row>
    <x:row r="11" ht="22" customHeight="1">
      <x:c r="A11" s="2"/>
      <x:c r="B11" s="2"/>
      <x:c r="C11" s="2" t="str">
        <x:v>Electricity</x:v>
      </x:c>
      <x:c r="D11" s="20"/>
      <x:c r="E11" s="19"/>
      <x:c r="F11" s="2" t="str">
        <x:v>kWh</x:v>
      </x:c>
      <x:c r="G11" s="22"/>
      <x:c r="H11" s="24"/>
      <x:c r="I11" s="2"/>
      <x:c r="J11" s="2" t="str">
        <x:f>IF(NOT(ISNUMBER(D11)),"Select 1 or 0",IF(D11=0,"Excluded",IF(D11&lt;&gt;1,"Use 1 or 0",IF(NOT(ISNUMBER(E11)),"Missing consumption",IF(E11&lt;0,"Consumption must be &gt;=0",IF(NOT(ISNUMBER(G11)),"Missing variable tariff",IF(G11&lt;0,"Tariff must be &gt;=0",IF(NOT(ISNUMBER(H11)),"Missing saving assumption",IF(OR(H11&lt;0,H11&gt;1),"Saving must be 0%-100%","Configured")))))))))</x:f>
        <x:v>Select 1 or 0</x:v>
      </x:c>
      <x:c r="K11" s="2"/>
    </x:row>
    <x:row r="12" ht="22" customHeight="1">
      <x:c r="A12" s="2"/>
      <x:c r="B12" s="2"/>
      <x:c r="C12" s="2" t="str">
        <x:v>Water</x:v>
      </x:c>
      <x:c r="D12" s="20"/>
      <x:c r="E12" s="19"/>
      <x:c r="F12" s="2" t="str">
        <x:v>m3</x:v>
      </x:c>
      <x:c r="G12" s="22"/>
      <x:c r="H12" s="24"/>
      <x:c r="I12" s="2"/>
      <x:c r="J12" s="2" t="str">
        <x:f>IF(NOT(ISNUMBER(D12)),"Select 1 or 0",IF(D12=0,"Excluded",IF(D12&lt;&gt;1,"Use 1 or 0",IF(NOT(ISNUMBER(E12)),"Missing consumption",IF(E12&lt;0,"Consumption must be &gt;=0",IF(NOT(ISNUMBER(G12)),"Missing variable tariff",IF(G12&lt;0,"Tariff must be &gt;=0",IF(NOT(ISNUMBER(H12)),"Missing saving assumption",IF(OR(H12&lt;0,H12&gt;1),"Saving must be 0%-100%","Configured")))))))))</x:f>
        <x:v>Select 1 or 0</x:v>
      </x:c>
      <x:c r="K12" s="2"/>
    </x:row>
    <x:row r="13" ht="22" customHeight="1">
      <x:c r="A13" s="2"/>
      <x:c r="B13" s="2"/>
      <x:c r="C13" s="2" t="str">
        <x:v>Cooling supply</x:v>
      </x:c>
      <x:c r="D13" s="20"/>
      <x:c r="E13" s="19"/>
      <x:c r="F13" s="2" t="str">
        <x:v>RT-h</x:v>
      </x:c>
      <x:c r="G13" s="22"/>
      <x:c r="H13" s="24"/>
      <x:c r="I13" s="2"/>
      <x:c r="J13" s="2" t="str">
        <x:f>IF(NOT(ISNUMBER(D13)),"Select 1 or 0",IF(D13=0,"Excluded",IF(D13&lt;&gt;1,"Use 1 or 0",IF(NOT(ISNUMBER(E13)),"Missing consumption",IF(E13&lt;0,"Consumption must be &gt;=0",IF(NOT(ISNUMBER(G13)),"Missing variable tariff",IF(G13&lt;0,"Tariff must be &gt;=0",IF(NOT(ISNUMBER(H13)),"Missing saving assumption",IF(OR(H13&lt;0,H13&gt;1),"Saving must be 0%-100%","Configured")))))))))</x:f>
        <x:v>Select 1 or 0</x:v>
      </x:c>
      <x:c r="K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2" customHeight="1">
      <x:c r="A15" s="2"/>
      <x:c r="B15" s="2"/>
      <x:c r="C15" s="2" t="str">
        <x:v>1 = include. 0 = exclude. A blank flag is not an exclusion.</x:v>
      </x:c>
      <x:c r="D15" s="2"/>
      <x:c r="E15" s="2"/>
      <x:c r="F15" s="2"/>
      <x:c r="G15" s="2"/>
      <x:c r="H15" s="2"/>
      <x:c r="I15" s="2"/>
      <x:c r="J15" s="2"/>
      <x:c r="K15" s="2"/>
    </x:row>
    <x:row r="16" ht="22" customHeight="1">
      <x:c r="A16" s="2"/>
      <x:c r="B16" s="2"/>
      <x:c r="C16" s="2" t="str">
        <x:v>Use only avoidable variable charges in the resource tariff.</x:v>
      </x:c>
      <x:c r="D16" s="2"/>
      <x:c r="E16" s="2"/>
      <x:c r="F16" s="2"/>
      <x:c r="G16" s="2"/>
      <x:c r="H16" s="2"/>
      <x:c r="I16" s="2"/>
      <x:c r="J16" s="2"/>
      <x:c r="K16" s="2"/>
    </x:row>
    <x:row r="17" ht="22" customHeight="1">
      <x:c r="A17" s="2"/>
      <x:c r="B17" s="2"/>
      <x:c r="C17" s="2" t="str">
        <x:v>Avoid counting the same cooling energy in both electricity and cooling supply.</x:v>
      </x:c>
      <x:c r="D17" s="2"/>
      <x:c r="E17" s="2"/>
      <x:c r="F17" s="2"/>
      <x:c r="G17" s="2"/>
      <x:c r="H17" s="2"/>
      <x:c r="I17" s="2"/>
      <x:c r="J17" s="2"/>
      <x:c r="K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2" customHeight="1">
      <x:c r="A20" s="2"/>
      <x:c r="B20" s="2"/>
      <x:c r="C20" s="26" t="str">
        <x:v>Investment and annual assumptions</x:v>
      </x:c>
      <x:c r="D20" s="26"/>
      <x:c r="E20" s="26"/>
      <x:c r="F20" s="26"/>
      <x:c r="G20" s="26"/>
      <x:c r="H20" s="26"/>
      <x:c r="I20" s="2"/>
      <x:c r="J20" s="2"/>
      <x:c r="K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2" customHeight="1">
      <x:c r="A22" s="2"/>
      <x:c r="B22" s="2"/>
      <x:c r="C22" s="2" t="str">
        <x:v>Initial capital investment</x:v>
      </x:c>
      <x:c r="D22" s="19"/>
      <x:c r="E22" s="27" t="str">
        <x:v>AED, paid at Year 0</x:v>
      </x:c>
      <x:c r="F22" s="2"/>
      <x:c r="G22" s="2"/>
      <x:c r="H22" s="2"/>
      <x:c r="I22" s="2"/>
      <x:c r="J22" s="2"/>
      <x:c r="K22" s="2"/>
    </x:row>
    <x:row r="23" ht="22" customHeight="1">
      <x:c r="A23" s="2"/>
      <x:c r="B23" s="2"/>
      <x:c r="C23" s="2" t="str">
        <x:v>Active term</x:v>
      </x:c>
      <x:c r="D23" s="20"/>
      <x:c r="E23" s="27" t="str">
        <x:v>Whole years, 1 to 20</x:v>
      </x:c>
      <x:c r="F23" s="2"/>
      <x:c r="G23" s="2"/>
      <x:c r="H23" s="2"/>
      <x:c r="I23" s="2"/>
      <x:c r="J23" s="2"/>
      <x:c r="K23" s="2"/>
    </x:row>
    <x:row r="24" ht="22" customHeight="1">
      <x:c r="A24" s="2"/>
      <x:c r="B24" s="2"/>
      <x:c r="C24" s="2" t="str">
        <x:v>Year 1 annual service fee</x:v>
      </x:c>
      <x:c r="D24" s="19"/>
      <x:c r="E24" s="27" t="str">
        <x:v>AED/year</x:v>
      </x:c>
      <x:c r="F24" s="2"/>
      <x:c r="G24" s="2"/>
      <x:c r="H24" s="2"/>
      <x:c r="I24" s="2"/>
      <x:c r="J24" s="2"/>
      <x:c r="K24" s="2"/>
    </x:row>
    <x:row r="25" ht="22" customHeight="1">
      <x:c r="A25" s="2"/>
      <x:c r="B25" s="2"/>
      <x:c r="C25" s="2" t="str">
        <x:v>Year 1 incremental O&amp;M cost</x:v>
      </x:c>
      <x:c r="D25" s="19"/>
      <x:c r="E25" s="27" t="str">
        <x:v>AED/year</x:v>
      </x:c>
      <x:c r="F25" s="2"/>
      <x:c r="G25" s="2"/>
      <x:c r="H25" s="2"/>
      <x:c r="I25" s="2"/>
      <x:c r="J25" s="2"/>
      <x:c r="K25" s="2"/>
    </x:row>
    <x:row r="26" ht="22" customHeight="1">
      <x:c r="A26" s="2"/>
      <x:c r="B26" s="2"/>
      <x:c r="C26" s="2" t="str">
        <x:v>Other verified annual cost benefits</x:v>
      </x:c>
      <x:c r="D26" s="19"/>
      <x:c r="E26" s="27" t="str">
        <x:v>AED/year, held constant</x:v>
      </x:c>
      <x:c r="F26" s="2"/>
      <x:c r="G26" s="2"/>
      <x:c r="H26" s="2"/>
      <x:c r="I26" s="2"/>
      <x:c r="J26" s="2"/>
      <x:c r="K26" s="2"/>
    </x:row>
    <x:row r="27" ht="22" customHeight="1">
      <x:c r="A27" s="2"/>
      <x:c r="B27" s="2"/>
      <x:c r="C27" s="28" t="str">
        <x:v>Annual variable-tariff escalation</x:v>
      </x:c>
      <x:c r="D27" s="29"/>
      <x:c r="E27" s="27" t="str">
        <x:v>Decimal rate, greater than -100%</x:v>
      </x:c>
      <x:c r="F27" s="2"/>
      <x:c r="G27" s="2"/>
      <x:c r="H27" s="2"/>
      <x:c r="I27" s="2"/>
      <x:c r="J27" s="2"/>
      <x:c r="K27" s="2"/>
    </x:row>
    <x:row r="28" ht="22" customHeight="1">
      <x:c r="A28" s="2"/>
      <x:c r="B28" s="2"/>
      <x:c r="C28" s="28" t="str">
        <x:v>Annual saving degradation</x:v>
      </x:c>
      <x:c r="D28" s="29"/>
      <x:c r="E28" s="27" t="str">
        <x:v>Decimal rate, 0% to 100%</x:v>
      </x:c>
      <x:c r="F28" s="2"/>
      <x:c r="G28" s="2"/>
      <x:c r="H28" s="2"/>
      <x:c r="I28" s="2"/>
      <x:c r="J28" s="2"/>
      <x:c r="K28" s="2"/>
    </x:row>
    <x:row r="29" ht="22" customHeight="1">
      <x:c r="A29" s="2"/>
      <x:c r="B29" s="2"/>
      <x:c r="C29" s="28" t="str">
        <x:v>Annual service-fee and O&amp;M escalation</x:v>
      </x:c>
      <x:c r="D29" s="29"/>
      <x:c r="E29" s="27" t="str">
        <x:v>Decimal rate, greater than -100%</x:v>
      </x:c>
      <x:c r="F29" s="2"/>
      <x:c r="G29" s="2"/>
      <x:c r="H29" s="2"/>
      <x:c r="I29" s="2"/>
      <x:c r="J29" s="2"/>
      <x:c r="K29" s="2"/>
    </x:row>
    <x:row r="30" ht="22" customHeight="1">
      <x:c r="A30" s="2"/>
      <x:c r="B30" s="2"/>
      <x:c r="C30" s="28" t="str">
        <x:v>Annual discount rate</x:v>
      </x:c>
      <x:c r="D30" s="29"/>
      <x:c r="E30" s="27" t="str">
        <x:v>Decimal rate, greater than -100%</x:v>
      </x:c>
      <x:c r="F30" s="2"/>
      <x:c r="G30" s="2"/>
      <x:c r="H30" s="2"/>
      <x:c r="I30" s="2"/>
      <x:c r="J30" s="2"/>
      <x:c r="K30" s="2"/>
    </x:row>
    <x:row r="31" ht="22" customHeight="1">
      <x:c r="A31" s="2"/>
      <x:c r="B31" s="2"/>
      <x:c r="C31" s="2" t="str">
        <x:v>Verified fixed / demand-charge benefit</x:v>
      </x:c>
      <x:c r="D31" s="19"/>
      <x:c r="E31" s="27" t="str">
        <x:v>AED/year, held constant</x:v>
      </x:c>
      <x:c r="F31" s="2"/>
      <x:c r="G31" s="2"/>
      <x:c r="H31" s="2"/>
      <x:c r="I31" s="2"/>
      <x:c r="J31" s="2"/>
      <x:c r="K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2" customHeight="1">
      <x:c r="A33" s="2"/>
      <x:c r="B33" s="2"/>
      <x:c r="C33" s="2" t="str">
        <x:v>Fixed and demand charges are separate from resource-variable charges.</x:v>
      </x:c>
      <x:c r="D33" s="2"/>
      <x:c r="E33" s="2"/>
      <x:c r="F33" s="2"/>
      <x:c r="G33" s="2"/>
      <x:c r="H33" s="2"/>
      <x:c r="I33" s="2"/>
      <x:c r="J33" s="2"/>
      <x:c r="K33" s="2"/>
    </x:row>
    <x:row r="34" ht="22" customHeight="1">
      <x:c r="A34" s="2"/>
      <x:c r="B34" s="2"/>
      <x:c r="C34" s="2" t="str">
        <x:v>Enter only verified additional benefits. Leave uncertain values blank.</x:v>
      </x:c>
      <x:c r="D34" s="2"/>
      <x:c r="E34" s="2"/>
      <x:c r="F34" s="2"/>
      <x:c r="G34" s="2"/>
      <x:c r="H34" s="2"/>
      <x:c r="I34" s="2"/>
      <x:c r="J34" s="2"/>
      <x:c r="K34" s="2"/>
    </x:row>
  </x:sheetData>
  <x:conditionalFormatting sqref="J11:J11">
    <x:cfRule type="expression" dxfId="0" priority="1">
      <x:formula>AND(J11&lt;&gt;"Configured",J11&lt;&gt;"Excluded")</x:formula>
    </x:cfRule>
  </x:conditionalFormatting>
  <x:conditionalFormatting sqref="J12:J12">
    <x:cfRule type="expression" dxfId="1" priority="2">
      <x:formula>AND(J12&lt;&gt;"Configured",J12&lt;&gt;"Excluded")</x:formula>
    </x:cfRule>
  </x:conditionalFormatting>
  <x:conditionalFormatting sqref="J13:J13">
    <x:cfRule type="expression" dxfId="2" priority="3">
      <x:formula>AND(J13&lt;&gt;"Configured",J13&lt;&gt;"Excluded")</x:formula>
    </x:cfRule>
  </x:conditionalFormatting>
  <x:dataValidations count="4">
    <x:dataValidation type="whole" operator="between" sqref="D11">
      <x:formula1>0</x:formula1>
      <x:formula2>1</x:formula2>
    </x:dataValidation>
    <x:dataValidation type="whole" operator="between" sqref="D12">
      <x:formula1>0</x:formula1>
      <x:formula2>1</x:formula2>
    </x:dataValidation>
    <x:dataValidation type="whole" operator="between" sqref="D13">
      <x:formula1>0</x:formula1>
      <x:formula2>1</x:formula2>
    </x:dataValidation>
    <x:dataValidation type="whole" operator="between" sqref="D23">
      <x:formula1>1</x:formula1>
      <x:formula2>20</x:formula2>
    </x:dataValidation>
  </x:dataValidations>
  <x:pageMargins left="0.7" right="0.7" top="0.75" bottom="0.75" header="0.3" footer="0.3"/>
</x:worksheet>
</file>